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\Desktop\Non_Linear Results\"/>
    </mc:Choice>
  </mc:AlternateContent>
  <bookViews>
    <workbookView xWindow="0" yWindow="0" windowWidth="11145" windowHeight="12120" activeTab="1"/>
  </bookViews>
  <sheets>
    <sheet name="Langmuir_Fe" sheetId="1" r:id="rId1"/>
    <sheet name="Langmuir_M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6" i="2" l="1"/>
  <c r="AA68" i="2"/>
  <c r="C110" i="2"/>
  <c r="T113" i="2"/>
  <c r="V113" i="2" s="1"/>
  <c r="T110" i="1"/>
  <c r="AF70" i="1"/>
  <c r="T20" i="1"/>
  <c r="J10" i="2"/>
  <c r="Z114" i="2" s="1"/>
  <c r="AA114" i="2" s="1"/>
  <c r="I10" i="2"/>
  <c r="N114" i="2" s="1"/>
  <c r="H10" i="2"/>
  <c r="B114" i="2" s="1"/>
  <c r="H114" i="2" s="1"/>
  <c r="G10" i="2"/>
  <c r="Z70" i="2" s="1"/>
  <c r="AA70" i="2" s="1"/>
  <c r="F10" i="2"/>
  <c r="N70" i="2" s="1"/>
  <c r="E10" i="2"/>
  <c r="B70" i="2" s="1"/>
  <c r="H70" i="2" s="1"/>
  <c r="D10" i="2"/>
  <c r="Z23" i="2" s="1"/>
  <c r="AA23" i="2" s="1"/>
  <c r="C10" i="2"/>
  <c r="N23" i="2" s="1"/>
  <c r="B10" i="2"/>
  <c r="B23" i="2" s="1"/>
  <c r="H23" i="2" s="1"/>
  <c r="A10" i="2"/>
  <c r="J9" i="2"/>
  <c r="Z113" i="2" s="1"/>
  <c r="I9" i="2"/>
  <c r="N113" i="2" s="1"/>
  <c r="O113" i="2" s="1"/>
  <c r="H9" i="2"/>
  <c r="B113" i="2" s="1"/>
  <c r="G9" i="2"/>
  <c r="Z69" i="2" s="1"/>
  <c r="F9" i="2"/>
  <c r="N69" i="2" s="1"/>
  <c r="O69" i="2" s="1"/>
  <c r="E9" i="2"/>
  <c r="B69" i="2" s="1"/>
  <c r="D9" i="2"/>
  <c r="Z22" i="2" s="1"/>
  <c r="C9" i="2"/>
  <c r="N22" i="2" s="1"/>
  <c r="O22" i="2" s="1"/>
  <c r="B9" i="2"/>
  <c r="B22" i="2" s="1"/>
  <c r="A9" i="2"/>
  <c r="J8" i="2"/>
  <c r="Z112" i="2" s="1"/>
  <c r="AF112" i="2" s="1"/>
  <c r="I8" i="2"/>
  <c r="N112" i="2" s="1"/>
  <c r="H8" i="2"/>
  <c r="B112" i="2" s="1"/>
  <c r="C112" i="2" s="1"/>
  <c r="G8" i="2"/>
  <c r="Z68" i="2" s="1"/>
  <c r="AF68" i="2" s="1"/>
  <c r="F8" i="2"/>
  <c r="N68" i="2" s="1"/>
  <c r="E8" i="2"/>
  <c r="B68" i="2" s="1"/>
  <c r="C68" i="2" s="1"/>
  <c r="D8" i="2"/>
  <c r="Z21" i="2" s="1"/>
  <c r="AF21" i="2" s="1"/>
  <c r="C8" i="2"/>
  <c r="N21" i="2" s="1"/>
  <c r="B8" i="2"/>
  <c r="B21" i="2" s="1"/>
  <c r="C21" i="2" s="1"/>
  <c r="A8" i="2"/>
  <c r="J7" i="2"/>
  <c r="Z111" i="2" s="1"/>
  <c r="I7" i="2"/>
  <c r="N111" i="2" s="1"/>
  <c r="T111" i="2" s="1"/>
  <c r="H7" i="2"/>
  <c r="B111" i="2" s="1"/>
  <c r="G7" i="2"/>
  <c r="Z67" i="2" s="1"/>
  <c r="F7" i="2"/>
  <c r="N67" i="2" s="1"/>
  <c r="T67" i="2" s="1"/>
  <c r="E7" i="2"/>
  <c r="B67" i="2" s="1"/>
  <c r="D7" i="2"/>
  <c r="Z20" i="2" s="1"/>
  <c r="C7" i="2"/>
  <c r="N20" i="2" s="1"/>
  <c r="T20" i="2" s="1"/>
  <c r="B7" i="2"/>
  <c r="B20" i="2" s="1"/>
  <c r="A7" i="2"/>
  <c r="J6" i="2"/>
  <c r="Z110" i="2" s="1"/>
  <c r="AA110" i="2" s="1"/>
  <c r="I6" i="2"/>
  <c r="N110" i="2" s="1"/>
  <c r="H6" i="2"/>
  <c r="B110" i="2" s="1"/>
  <c r="H110" i="2" s="1"/>
  <c r="G6" i="2"/>
  <c r="Z66" i="2" s="1"/>
  <c r="AA66" i="2" s="1"/>
  <c r="F6" i="2"/>
  <c r="N66" i="2" s="1"/>
  <c r="E6" i="2"/>
  <c r="B66" i="2" s="1"/>
  <c r="H66" i="2" s="1"/>
  <c r="D6" i="2"/>
  <c r="Z19" i="2" s="1"/>
  <c r="AA19" i="2" s="1"/>
  <c r="C6" i="2"/>
  <c r="N19" i="2" s="1"/>
  <c r="B6" i="2"/>
  <c r="B19" i="2" s="1"/>
  <c r="H19" i="2" s="1"/>
  <c r="A6" i="2"/>
  <c r="J5" i="2"/>
  <c r="Z109" i="2" s="1"/>
  <c r="I5" i="2"/>
  <c r="N109" i="2" s="1"/>
  <c r="H5" i="2"/>
  <c r="B109" i="2" s="1"/>
  <c r="G5" i="2"/>
  <c r="Z65" i="2" s="1"/>
  <c r="F5" i="2"/>
  <c r="N65" i="2" s="1"/>
  <c r="O65" i="2" s="1"/>
  <c r="E5" i="2"/>
  <c r="B65" i="2" s="1"/>
  <c r="D5" i="2"/>
  <c r="Z18" i="2" s="1"/>
  <c r="C5" i="2"/>
  <c r="N18" i="2" s="1"/>
  <c r="O18" i="2" s="1"/>
  <c r="B5" i="2"/>
  <c r="B18" i="2" s="1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H2" i="2"/>
  <c r="E2" i="2"/>
  <c r="B2" i="2"/>
  <c r="A2" i="2"/>
  <c r="A1" i="2"/>
  <c r="AA110" i="1"/>
  <c r="C21" i="1"/>
  <c r="J10" i="1"/>
  <c r="Z114" i="1" s="1"/>
  <c r="I10" i="1"/>
  <c r="N114" i="1" s="1"/>
  <c r="T114" i="1" s="1"/>
  <c r="H10" i="1"/>
  <c r="B114" i="1" s="1"/>
  <c r="C114" i="1" s="1"/>
  <c r="G10" i="1"/>
  <c r="Z70" i="1" s="1"/>
  <c r="AA70" i="1" s="1"/>
  <c r="F10" i="1"/>
  <c r="N70" i="1" s="1"/>
  <c r="T70" i="1" s="1"/>
  <c r="E10" i="1"/>
  <c r="B70" i="1" s="1"/>
  <c r="C70" i="1" s="1"/>
  <c r="D10" i="1"/>
  <c r="Z23" i="1" s="1"/>
  <c r="AF23" i="1" s="1"/>
  <c r="C10" i="1"/>
  <c r="N23" i="1" s="1"/>
  <c r="T23" i="1" s="1"/>
  <c r="B10" i="1"/>
  <c r="B23" i="1" s="1"/>
  <c r="A10" i="1"/>
  <c r="J9" i="1"/>
  <c r="Z113" i="1" s="1"/>
  <c r="AF113" i="1" s="1"/>
  <c r="I9" i="1"/>
  <c r="N113" i="1" s="1"/>
  <c r="T113" i="1" s="1"/>
  <c r="H9" i="1"/>
  <c r="B113" i="1" s="1"/>
  <c r="H113" i="1" s="1"/>
  <c r="G9" i="1"/>
  <c r="Z69" i="1" s="1"/>
  <c r="AF69" i="1" s="1"/>
  <c r="F9" i="1"/>
  <c r="N69" i="1" s="1"/>
  <c r="T69" i="1" s="1"/>
  <c r="E9" i="1"/>
  <c r="B69" i="1" s="1"/>
  <c r="H69" i="1" s="1"/>
  <c r="D9" i="1"/>
  <c r="Z22" i="1" s="1"/>
  <c r="AF22" i="1" s="1"/>
  <c r="C9" i="1"/>
  <c r="N22" i="1" s="1"/>
  <c r="T22" i="1" s="1"/>
  <c r="B9" i="1"/>
  <c r="B22" i="1" s="1"/>
  <c r="A9" i="1"/>
  <c r="J8" i="1"/>
  <c r="Z112" i="1" s="1"/>
  <c r="I8" i="1"/>
  <c r="N112" i="1" s="1"/>
  <c r="T112" i="1" s="1"/>
  <c r="H8" i="1"/>
  <c r="B112" i="1" s="1"/>
  <c r="H112" i="1" s="1"/>
  <c r="G8" i="1"/>
  <c r="Z68" i="1" s="1"/>
  <c r="AF68" i="1" s="1"/>
  <c r="F8" i="1"/>
  <c r="N68" i="1" s="1"/>
  <c r="T68" i="1" s="1"/>
  <c r="E8" i="1"/>
  <c r="B68" i="1" s="1"/>
  <c r="H68" i="1" s="1"/>
  <c r="D8" i="1"/>
  <c r="Z21" i="1" s="1"/>
  <c r="AA21" i="1" s="1"/>
  <c r="C8" i="1"/>
  <c r="N21" i="1" s="1"/>
  <c r="T21" i="1" s="1"/>
  <c r="B8" i="1"/>
  <c r="B21" i="1" s="1"/>
  <c r="H21" i="1" s="1"/>
  <c r="A8" i="1"/>
  <c r="J7" i="1"/>
  <c r="Z111" i="1" s="1"/>
  <c r="AF111" i="1" s="1"/>
  <c r="I7" i="1"/>
  <c r="N111" i="1" s="1"/>
  <c r="T111" i="1" s="1"/>
  <c r="H7" i="1"/>
  <c r="B111" i="1" s="1"/>
  <c r="H111" i="1" s="1"/>
  <c r="G7" i="1"/>
  <c r="Z67" i="1" s="1"/>
  <c r="AF67" i="1" s="1"/>
  <c r="F7" i="1"/>
  <c r="N67" i="1" s="1"/>
  <c r="O67" i="1" s="1"/>
  <c r="E7" i="1"/>
  <c r="B67" i="1" s="1"/>
  <c r="H67" i="1" s="1"/>
  <c r="D7" i="1"/>
  <c r="Z20" i="1" s="1"/>
  <c r="AF20" i="1" s="1"/>
  <c r="C7" i="1"/>
  <c r="N20" i="1" s="1"/>
  <c r="B7" i="1"/>
  <c r="B20" i="1" s="1"/>
  <c r="A7" i="1"/>
  <c r="J6" i="1"/>
  <c r="Z110" i="1" s="1"/>
  <c r="AF110" i="1" s="1"/>
  <c r="I6" i="1"/>
  <c r="N110" i="1" s="1"/>
  <c r="H6" i="1"/>
  <c r="B110" i="1" s="1"/>
  <c r="C110" i="1" s="1"/>
  <c r="G6" i="1"/>
  <c r="Z66" i="1" s="1"/>
  <c r="AF66" i="1" s="1"/>
  <c r="F6" i="1"/>
  <c r="N66" i="1" s="1"/>
  <c r="T66" i="1" s="1"/>
  <c r="E6" i="1"/>
  <c r="B66" i="1" s="1"/>
  <c r="H66" i="1" s="1"/>
  <c r="D6" i="1"/>
  <c r="Z19" i="1" s="1"/>
  <c r="AA19" i="1" s="1"/>
  <c r="C6" i="1"/>
  <c r="N19" i="1" s="1"/>
  <c r="T19" i="1" s="1"/>
  <c r="B6" i="1"/>
  <c r="B19" i="1" s="1"/>
  <c r="A6" i="1"/>
  <c r="J5" i="1"/>
  <c r="Z109" i="1" s="1"/>
  <c r="AF109" i="1" s="1"/>
  <c r="I5" i="1"/>
  <c r="N109" i="1" s="1"/>
  <c r="T109" i="1" s="1"/>
  <c r="H5" i="1"/>
  <c r="B109" i="1" s="1"/>
  <c r="H109" i="1" s="1"/>
  <c r="G5" i="1"/>
  <c r="Z65" i="1" s="1"/>
  <c r="AF65" i="1" s="1"/>
  <c r="F5" i="1"/>
  <c r="N65" i="1" s="1"/>
  <c r="T65" i="1" s="1"/>
  <c r="E5" i="1"/>
  <c r="B65" i="1" s="1"/>
  <c r="H65" i="1" s="1"/>
  <c r="D5" i="1"/>
  <c r="Z18" i="1" s="1"/>
  <c r="AF18" i="1" s="1"/>
  <c r="C5" i="1"/>
  <c r="N18" i="1" s="1"/>
  <c r="T18" i="1" s="1"/>
  <c r="T29" i="1" s="1"/>
  <c r="B5" i="1"/>
  <c r="B18" i="1" s="1"/>
  <c r="H18" i="1" s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H2" i="1"/>
  <c r="E2" i="1"/>
  <c r="B2" i="1"/>
  <c r="A2" i="1"/>
  <c r="A1" i="1"/>
  <c r="T76" i="1" l="1"/>
  <c r="T22" i="2"/>
  <c r="V22" i="2" s="1"/>
  <c r="T18" i="2"/>
  <c r="AF76" i="1"/>
  <c r="AA18" i="2"/>
  <c r="AF18" i="2"/>
  <c r="C109" i="2"/>
  <c r="H109" i="2"/>
  <c r="O66" i="2"/>
  <c r="T66" i="2"/>
  <c r="AA20" i="2"/>
  <c r="AF20" i="2"/>
  <c r="C111" i="2"/>
  <c r="H111" i="2"/>
  <c r="T68" i="2"/>
  <c r="O68" i="2"/>
  <c r="V68" i="2" s="1"/>
  <c r="AF22" i="2"/>
  <c r="AA22" i="2"/>
  <c r="AH22" i="2" s="1"/>
  <c r="C113" i="2"/>
  <c r="H113" i="2"/>
  <c r="T70" i="2"/>
  <c r="O70" i="2"/>
  <c r="V70" i="2" s="1"/>
  <c r="H70" i="1"/>
  <c r="AF114" i="2"/>
  <c r="AH114" i="2" s="1"/>
  <c r="O111" i="2"/>
  <c r="C70" i="2"/>
  <c r="H68" i="2"/>
  <c r="J68" i="2" s="1"/>
  <c r="AF23" i="2"/>
  <c r="AH23" i="2" s="1"/>
  <c r="O20" i="2"/>
  <c r="C19" i="2"/>
  <c r="H65" i="2"/>
  <c r="C65" i="2"/>
  <c r="O109" i="2"/>
  <c r="V109" i="2" s="1"/>
  <c r="T109" i="2"/>
  <c r="O19" i="2"/>
  <c r="V19" i="2" s="1"/>
  <c r="T19" i="2"/>
  <c r="H67" i="2"/>
  <c r="C67" i="2"/>
  <c r="O21" i="2"/>
  <c r="V21" i="2" s="1"/>
  <c r="T21" i="2"/>
  <c r="C69" i="2"/>
  <c r="J69" i="2" s="1"/>
  <c r="H69" i="2"/>
  <c r="O23" i="2"/>
  <c r="V23" i="2" s="1"/>
  <c r="T23" i="2"/>
  <c r="AA112" i="2"/>
  <c r="AF110" i="2"/>
  <c r="AH110" i="2" s="1"/>
  <c r="T69" i="2"/>
  <c r="V69" i="2" s="1"/>
  <c r="C66" i="2"/>
  <c r="J66" i="2" s="1"/>
  <c r="AA21" i="2"/>
  <c r="AF19" i="2"/>
  <c r="AA65" i="2"/>
  <c r="AF65" i="2"/>
  <c r="AF76" i="2" s="1"/>
  <c r="T110" i="2"/>
  <c r="O110" i="2"/>
  <c r="V110" i="2" s="1"/>
  <c r="AA67" i="2"/>
  <c r="AF67" i="2"/>
  <c r="O112" i="2"/>
  <c r="T112" i="2"/>
  <c r="AA69" i="2"/>
  <c r="AF69" i="2"/>
  <c r="O114" i="2"/>
  <c r="T114" i="2"/>
  <c r="H76" i="1"/>
  <c r="T120" i="1"/>
  <c r="H18" i="2"/>
  <c r="C18" i="2"/>
  <c r="J18" i="2" s="1"/>
  <c r="AA109" i="2"/>
  <c r="AF109" i="2"/>
  <c r="AF120" i="2" s="1"/>
  <c r="H20" i="2"/>
  <c r="C20" i="2"/>
  <c r="J20" i="2" s="1"/>
  <c r="AF111" i="2"/>
  <c r="AA111" i="2"/>
  <c r="AH111" i="2" s="1"/>
  <c r="C22" i="2"/>
  <c r="H22" i="2"/>
  <c r="AF113" i="2"/>
  <c r="AA113" i="2"/>
  <c r="AH113" i="2" s="1"/>
  <c r="C114" i="2"/>
  <c r="H112" i="2"/>
  <c r="AF70" i="2"/>
  <c r="AH70" i="2" s="1"/>
  <c r="O67" i="2"/>
  <c r="O76" i="2" s="1"/>
  <c r="T65" i="2"/>
  <c r="C23" i="2"/>
  <c r="J23" i="2" s="1"/>
  <c r="H21" i="2"/>
  <c r="J21" i="2" s="1"/>
  <c r="J70" i="2"/>
  <c r="AH19" i="2"/>
  <c r="H29" i="2"/>
  <c r="J110" i="2"/>
  <c r="T76" i="2"/>
  <c r="AH21" i="2"/>
  <c r="V20" i="2"/>
  <c r="T29" i="2"/>
  <c r="AH66" i="2"/>
  <c r="J19" i="2"/>
  <c r="V18" i="2"/>
  <c r="AH68" i="2"/>
  <c r="V67" i="2"/>
  <c r="J114" i="2"/>
  <c r="V111" i="2"/>
  <c r="AA76" i="2"/>
  <c r="C120" i="2"/>
  <c r="T120" i="2"/>
  <c r="V65" i="2"/>
  <c r="O29" i="2"/>
  <c r="H19" i="1"/>
  <c r="H29" i="1" s="1"/>
  <c r="C19" i="1"/>
  <c r="AA112" i="1"/>
  <c r="AF112" i="1"/>
  <c r="C23" i="1"/>
  <c r="J23" i="1" s="1"/>
  <c r="H23" i="1"/>
  <c r="AA114" i="1"/>
  <c r="AH114" i="1" s="1"/>
  <c r="AF114" i="1"/>
  <c r="AA23" i="1"/>
  <c r="AH23" i="1" s="1"/>
  <c r="H114" i="1"/>
  <c r="H110" i="1"/>
  <c r="H120" i="1" s="1"/>
  <c r="O65" i="1"/>
  <c r="O69" i="1"/>
  <c r="V69" i="1" s="1"/>
  <c r="C112" i="1"/>
  <c r="J112" i="1" s="1"/>
  <c r="AF21" i="1"/>
  <c r="AH21" i="1" s="1"/>
  <c r="O113" i="1"/>
  <c r="AF19" i="1"/>
  <c r="AF29" i="1" s="1"/>
  <c r="T67" i="1"/>
  <c r="C65" i="1"/>
  <c r="C69" i="1"/>
  <c r="O23" i="1"/>
  <c r="AA65" i="1"/>
  <c r="O110" i="1"/>
  <c r="AA67" i="1"/>
  <c r="O112" i="1"/>
  <c r="AA69" i="1"/>
  <c r="O114" i="1"/>
  <c r="AH19" i="1"/>
  <c r="V67" i="1"/>
  <c r="J114" i="1"/>
  <c r="O19" i="1"/>
  <c r="O20" i="1"/>
  <c r="O21" i="1"/>
  <c r="O22" i="1"/>
  <c r="V65" i="1"/>
  <c r="C67" i="1"/>
  <c r="C68" i="1"/>
  <c r="J70" i="1"/>
  <c r="AH70" i="1"/>
  <c r="AA109" i="1"/>
  <c r="AA120" i="1" s="1"/>
  <c r="AH110" i="1"/>
  <c r="V113" i="1"/>
  <c r="O18" i="1"/>
  <c r="C20" i="1"/>
  <c r="H20" i="1"/>
  <c r="H22" i="1"/>
  <c r="C22" i="1"/>
  <c r="C66" i="1"/>
  <c r="AA68" i="1"/>
  <c r="O70" i="1"/>
  <c r="O111" i="1"/>
  <c r="C113" i="1"/>
  <c r="C18" i="1"/>
  <c r="J19" i="1"/>
  <c r="AA20" i="1"/>
  <c r="J21" i="1"/>
  <c r="AA22" i="1"/>
  <c r="AA66" i="1"/>
  <c r="O68" i="1"/>
  <c r="O109" i="1"/>
  <c r="C111" i="1"/>
  <c r="AA113" i="1"/>
  <c r="AA18" i="1"/>
  <c r="O66" i="1"/>
  <c r="C109" i="1"/>
  <c r="C120" i="1" s="1"/>
  <c r="AA111" i="1"/>
  <c r="O120" i="1" l="1"/>
  <c r="C29" i="1"/>
  <c r="C76" i="1"/>
  <c r="O76" i="1"/>
  <c r="AH112" i="1"/>
  <c r="C29" i="2"/>
  <c r="AC21" i="2" s="1"/>
  <c r="V30" i="2"/>
  <c r="AH109" i="2"/>
  <c r="AH69" i="2"/>
  <c r="AH67" i="2"/>
  <c r="AH65" i="2"/>
  <c r="AH77" i="2" s="1"/>
  <c r="J65" i="2"/>
  <c r="AF120" i="1"/>
  <c r="J113" i="2"/>
  <c r="AH20" i="2"/>
  <c r="J109" i="2"/>
  <c r="AA76" i="1"/>
  <c r="C76" i="2"/>
  <c r="AH112" i="2"/>
  <c r="H120" i="2"/>
  <c r="H76" i="2"/>
  <c r="J112" i="2"/>
  <c r="AA29" i="1"/>
  <c r="O29" i="1"/>
  <c r="J110" i="1"/>
  <c r="AA120" i="2"/>
  <c r="J22" i="2"/>
  <c r="J30" i="2" s="1"/>
  <c r="V114" i="2"/>
  <c r="V112" i="2"/>
  <c r="AF29" i="2"/>
  <c r="J67" i="2"/>
  <c r="O120" i="2"/>
  <c r="J111" i="2"/>
  <c r="V66" i="2"/>
  <c r="V77" i="2" s="1"/>
  <c r="AH18" i="2"/>
  <c r="AA29" i="2"/>
  <c r="V66" i="1"/>
  <c r="V68" i="1"/>
  <c r="Q68" i="1"/>
  <c r="J18" i="1"/>
  <c r="J66" i="1"/>
  <c r="AH109" i="1"/>
  <c r="AH67" i="1"/>
  <c r="AH22" i="1"/>
  <c r="V70" i="1"/>
  <c r="V20" i="1"/>
  <c r="J109" i="1"/>
  <c r="J113" i="1"/>
  <c r="J22" i="1"/>
  <c r="V18" i="1"/>
  <c r="J67" i="1"/>
  <c r="V22" i="1"/>
  <c r="V19" i="1"/>
  <c r="V110" i="1"/>
  <c r="AH111" i="1"/>
  <c r="V109" i="1"/>
  <c r="AH20" i="1"/>
  <c r="V111" i="1"/>
  <c r="J68" i="1"/>
  <c r="V21" i="1"/>
  <c r="V114" i="1"/>
  <c r="J65" i="1"/>
  <c r="AH66" i="1"/>
  <c r="J20" i="1"/>
  <c r="AH69" i="1"/>
  <c r="AH65" i="1"/>
  <c r="J69" i="1"/>
  <c r="AH18" i="1"/>
  <c r="AH113" i="1"/>
  <c r="J111" i="1"/>
  <c r="AH68" i="1"/>
  <c r="V112" i="1"/>
  <c r="V23" i="1"/>
  <c r="Q23" i="1"/>
  <c r="AH121" i="2" l="1"/>
  <c r="V121" i="2"/>
  <c r="J121" i="2"/>
  <c r="AC114" i="2"/>
  <c r="AC23" i="2"/>
  <c r="AC22" i="2"/>
  <c r="Q67" i="2"/>
  <c r="AC67" i="2"/>
  <c r="E68" i="2"/>
  <c r="AC69" i="2"/>
  <c r="E23" i="2"/>
  <c r="E111" i="2"/>
  <c r="Q65" i="2"/>
  <c r="AC111" i="2"/>
  <c r="Q19" i="2"/>
  <c r="Q114" i="2"/>
  <c r="AC19" i="2"/>
  <c r="E65" i="2"/>
  <c r="E112" i="2"/>
  <c r="E67" i="2"/>
  <c r="AC109" i="2"/>
  <c r="E113" i="2"/>
  <c r="Q20" i="2"/>
  <c r="AC70" i="2"/>
  <c r="AC18" i="2"/>
  <c r="Q69" i="2"/>
  <c r="AC113" i="2"/>
  <c r="Q113" i="2"/>
  <c r="Q70" i="2"/>
  <c r="Q68" i="2"/>
  <c r="E22" i="2"/>
  <c r="E20" i="2"/>
  <c r="Q110" i="2"/>
  <c r="Q23" i="2"/>
  <c r="Q66" i="2"/>
  <c r="Q21" i="2"/>
  <c r="E21" i="2"/>
  <c r="Q18" i="2"/>
  <c r="E114" i="2"/>
  <c r="Q22" i="2"/>
  <c r="E18" i="2"/>
  <c r="AC66" i="2"/>
  <c r="Q112" i="2"/>
  <c r="Q109" i="2"/>
  <c r="AC20" i="2"/>
  <c r="AC65" i="2"/>
  <c r="E109" i="2"/>
  <c r="AC110" i="2"/>
  <c r="E69" i="2"/>
  <c r="AC112" i="2"/>
  <c r="AH30" i="2"/>
  <c r="AH30" i="1"/>
  <c r="J77" i="2"/>
  <c r="E70" i="2"/>
  <c r="E66" i="2"/>
  <c r="E19" i="2"/>
  <c r="AC68" i="2"/>
  <c r="Q111" i="2"/>
  <c r="E110" i="2"/>
  <c r="Q111" i="1"/>
  <c r="E22" i="1"/>
  <c r="Q21" i="1"/>
  <c r="E111" i="1"/>
  <c r="J77" i="1"/>
  <c r="E20" i="1"/>
  <c r="Q110" i="1"/>
  <c r="E109" i="1"/>
  <c r="E66" i="1"/>
  <c r="Q112" i="1"/>
  <c r="AC113" i="1"/>
  <c r="E69" i="1"/>
  <c r="AC65" i="1"/>
  <c r="E65" i="1"/>
  <c r="Q114" i="1"/>
  <c r="Q109" i="1"/>
  <c r="Q22" i="1"/>
  <c r="E113" i="1"/>
  <c r="AC22" i="1"/>
  <c r="AC109" i="1"/>
  <c r="AC68" i="1"/>
  <c r="AC66" i="1"/>
  <c r="Q20" i="1"/>
  <c r="E18" i="1"/>
  <c r="AC18" i="1"/>
  <c r="AC69" i="1"/>
  <c r="E68" i="1"/>
  <c r="AC20" i="1"/>
  <c r="AC111" i="1"/>
  <c r="Q19" i="1"/>
  <c r="E67" i="1"/>
  <c r="Q18" i="1"/>
  <c r="Q70" i="1"/>
  <c r="AC67" i="1"/>
  <c r="V77" i="1"/>
  <c r="V30" i="1"/>
  <c r="J121" i="1"/>
  <c r="AH121" i="1"/>
  <c r="J30" i="1"/>
  <c r="AH77" i="1"/>
  <c r="V121" i="1"/>
  <c r="E21" i="1"/>
  <c r="AC23" i="1"/>
  <c r="AC19" i="1"/>
  <c r="Q65" i="1"/>
  <c r="E112" i="1"/>
  <c r="AC114" i="1"/>
  <c r="Q113" i="1"/>
  <c r="E23" i="1"/>
  <c r="E70" i="1"/>
  <c r="AC112" i="1"/>
  <c r="E110" i="1"/>
  <c r="AC21" i="1"/>
  <c r="AC70" i="1"/>
  <c r="AC110" i="1"/>
  <c r="E19" i="1"/>
  <c r="Q69" i="1"/>
  <c r="Q67" i="1"/>
  <c r="E114" i="1"/>
  <c r="Q66" i="1"/>
  <c r="E29" i="2" l="1"/>
  <c r="K30" i="2" s="1"/>
  <c r="F36" i="2" s="1"/>
  <c r="AC76" i="2"/>
  <c r="AI77" i="2" s="1"/>
  <c r="AD83" i="2" s="1"/>
  <c r="Q29" i="2"/>
  <c r="W30" i="2" s="1"/>
  <c r="R36" i="2" s="1"/>
  <c r="Q76" i="2"/>
  <c r="W77" i="2" s="1"/>
  <c r="R83" i="2" s="1"/>
  <c r="E120" i="2"/>
  <c r="K121" i="2" s="1"/>
  <c r="F127" i="2" s="1"/>
  <c r="Q120" i="2"/>
  <c r="W121" i="2" s="1"/>
  <c r="R127" i="2" s="1"/>
  <c r="AC29" i="2"/>
  <c r="AI30" i="2" s="1"/>
  <c r="AD36" i="2" s="1"/>
  <c r="AC120" i="2"/>
  <c r="AI121" i="2" s="1"/>
  <c r="AD127" i="2" s="1"/>
  <c r="E76" i="2"/>
  <c r="K77" i="2" s="1"/>
  <c r="F83" i="2" s="1"/>
  <c r="E120" i="1"/>
  <c r="Q29" i="1"/>
  <c r="W30" i="1" s="1"/>
  <c r="R36" i="1" s="1"/>
  <c r="AC76" i="1"/>
  <c r="AI77" i="1" s="1"/>
  <c r="AD83" i="1" s="1"/>
  <c r="E76" i="1"/>
  <c r="K77" i="1" s="1"/>
  <c r="F83" i="1" s="1"/>
  <c r="E29" i="1"/>
  <c r="K30" i="1" s="1"/>
  <c r="F36" i="1" s="1"/>
  <c r="Q120" i="1"/>
  <c r="W121" i="1" s="1"/>
  <c r="R127" i="1" s="1"/>
  <c r="K121" i="1"/>
  <c r="F127" i="1" s="1"/>
  <c r="AC120" i="1"/>
  <c r="AI121" i="1" s="1"/>
  <c r="AD127" i="1" s="1"/>
  <c r="AC29" i="1"/>
  <c r="AI30" i="1" s="1"/>
  <c r="AD36" i="1" s="1"/>
  <c r="Q76" i="1"/>
  <c r="W77" i="1" s="1"/>
  <c r="R83" i="1" s="1"/>
</calcChain>
</file>

<file path=xl/sharedStrings.xml><?xml version="1.0" encoding="utf-8"?>
<sst xmlns="http://schemas.openxmlformats.org/spreadsheetml/2006/main" count="493" uniqueCount="35">
  <si>
    <t>Notes</t>
  </si>
  <si>
    <t>use solver to get the R^2</t>
  </si>
  <si>
    <t>SSR</t>
  </si>
  <si>
    <t>sum of squared residual</t>
  </si>
  <si>
    <t>ASSR</t>
  </si>
  <si>
    <t>Average of sum of square residual</t>
  </si>
  <si>
    <t>quess the value of Qm and b and minimise the value of SSR</t>
  </si>
  <si>
    <t>pH 6.5</t>
  </si>
  <si>
    <t>Iron (Fe)</t>
  </si>
  <si>
    <t>Experimental</t>
  </si>
  <si>
    <t>Square difference</t>
  </si>
  <si>
    <t>Model</t>
  </si>
  <si>
    <t>0,174 (l/min)</t>
  </si>
  <si>
    <t>0,262 (l/min)</t>
  </si>
  <si>
    <t>0,523 (l/min)</t>
  </si>
  <si>
    <t>1,67 (ml/min)</t>
  </si>
  <si>
    <t>2,52(ml/min)</t>
  </si>
  <si>
    <t>5,0 (ml/min)</t>
  </si>
  <si>
    <r>
      <t>C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(mg/l)</t>
    </r>
  </si>
  <si>
    <t>Ce (mg/l)</t>
  </si>
  <si>
    <t>qe(mg/g)</t>
  </si>
  <si>
    <t>Residual ^2</t>
  </si>
  <si>
    <t>*(C9-$D$20)^2</t>
  </si>
  <si>
    <t>SUM</t>
  </si>
  <si>
    <t>*average (D9:D18)</t>
  </si>
  <si>
    <t>*Sum (F9:F18)</t>
  </si>
  <si>
    <t>*SUM(J9:J18)</t>
  </si>
  <si>
    <t>Mass</t>
  </si>
  <si>
    <t>Qm</t>
  </si>
  <si>
    <t>litres</t>
  </si>
  <si>
    <t>b</t>
  </si>
  <si>
    <t>R^2</t>
  </si>
  <si>
    <t>pH 7.5</t>
  </si>
  <si>
    <t>pH 8.5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</si>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</sst>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3" fillId="0" borderId="0" xfId="0" applyFont="1"/>
    <xf numFmtId="0" fontId="0" fillId="3" borderId="0" xfId="0" applyFill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0.174l/min flow rate &amp; 1.67ml/min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6.5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forward val="2"/>
            <c:dispRSqr val="1"/>
            <c:dispEq val="0"/>
            <c:trendlineLbl>
              <c:layout>
                <c:manualLayout>
                  <c:x val="-0.10893122702042198"/>
                  <c:y val="-8.280166902214145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Isotherm(non-linear)_Fe'!$B$18:$B$23</c:f>
              <c:numCache>
                <c:formatCode>General</c:formatCode>
                <c:ptCount val="6"/>
                <c:pt idx="0">
                  <c:v>2.5</c:v>
                </c:pt>
                <c:pt idx="1">
                  <c:v>1.24</c:v>
                </c:pt>
                <c:pt idx="2">
                  <c:v>1.07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1.3</c:v>
                </c:pt>
              </c:numCache>
            </c:numRef>
          </c:xVal>
          <c:yVal>
            <c:numRef>
              <c:f>'[1]Langm Isotherm(non-linear)_Fe'!$H$18:$H$23</c:f>
              <c:numCache>
                <c:formatCode>General</c:formatCode>
                <c:ptCount val="6"/>
                <c:pt idx="0">
                  <c:v>2.2169262032005872E-5</c:v>
                </c:pt>
                <c:pt idx="1">
                  <c:v>2.1274340118282944E-5</c:v>
                </c:pt>
                <c:pt idx="2">
                  <c:v>2.1007019199166285E-5</c:v>
                </c:pt>
                <c:pt idx="3">
                  <c:v>2.1059660856509784E-5</c:v>
                </c:pt>
                <c:pt idx="4">
                  <c:v>2.1141817393701017E-5</c:v>
                </c:pt>
                <c:pt idx="5">
                  <c:v>2.1353276240227009E-5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899072"/>
        <c:axId val="396893976"/>
      </c:scatterChart>
      <c:valAx>
        <c:axId val="396899072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893976"/>
        <c:crosses val="autoZero"/>
        <c:crossBetween val="midCat"/>
      </c:valAx>
      <c:valAx>
        <c:axId val="396893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899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88000"/>
        </a:schemeClr>
      </a:solidFill>
      <a:prstDash val="sysDot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0.174l/min flow rate &amp; 1.67ml/min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6.5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forward val="2"/>
            <c:dispRSqr val="1"/>
            <c:dispEq val="0"/>
            <c:trendlineLbl>
              <c:layout>
                <c:manualLayout>
                  <c:x val="-0.10893122702042198"/>
                  <c:y val="-8.280166902214145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Isotherm(non-linear)_Fe'!$B$18:$B$23</c:f>
              <c:numCache>
                <c:formatCode>General</c:formatCode>
                <c:ptCount val="6"/>
                <c:pt idx="0">
                  <c:v>2.5</c:v>
                </c:pt>
                <c:pt idx="1">
                  <c:v>1.24</c:v>
                </c:pt>
                <c:pt idx="2">
                  <c:v>1.07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1.3</c:v>
                </c:pt>
              </c:numCache>
            </c:numRef>
          </c:xVal>
          <c:yVal>
            <c:numRef>
              <c:f>'[1]Langm Isotherm(non-linear)_Fe'!$H$18:$H$23</c:f>
              <c:numCache>
                <c:formatCode>General</c:formatCode>
                <c:ptCount val="6"/>
                <c:pt idx="0">
                  <c:v>2.2169262032005872E-5</c:v>
                </c:pt>
                <c:pt idx="1">
                  <c:v>2.1274340118282944E-5</c:v>
                </c:pt>
                <c:pt idx="2">
                  <c:v>2.1007019199166285E-5</c:v>
                </c:pt>
                <c:pt idx="3">
                  <c:v>2.1059660856509784E-5</c:v>
                </c:pt>
                <c:pt idx="4">
                  <c:v>2.1141817393701017E-5</c:v>
                </c:pt>
                <c:pt idx="5">
                  <c:v>2.1353276240227009E-5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2632"/>
        <c:axId val="404164200"/>
      </c:scatterChart>
      <c:valAx>
        <c:axId val="404162632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164200"/>
        <c:crosses val="autoZero"/>
        <c:crossBetween val="midCat"/>
      </c:valAx>
      <c:valAx>
        <c:axId val="404164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1626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88000"/>
        </a:schemeClr>
      </a:solidFill>
      <a:prstDash val="sysDot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6.5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9.1327209098862647E-2"/>
                  <c:y val="-1.20359434237386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Isotherm(non-linear)_Fe'!$N$18:$N$23</c:f>
              <c:numCache>
                <c:formatCode>General</c:formatCode>
                <c:ptCount val="6"/>
                <c:pt idx="0">
                  <c:v>2.8</c:v>
                </c:pt>
                <c:pt idx="1">
                  <c:v>2.6</c:v>
                </c:pt>
                <c:pt idx="2">
                  <c:v>2.38</c:v>
                </c:pt>
                <c:pt idx="3">
                  <c:v>1.8</c:v>
                </c:pt>
                <c:pt idx="4">
                  <c:v>2</c:v>
                </c:pt>
                <c:pt idx="5">
                  <c:v>1.71</c:v>
                </c:pt>
              </c:numCache>
            </c:numRef>
          </c:xVal>
          <c:yVal>
            <c:numRef>
              <c:f>'[1]Langm Isotherm(non-linear)_Fe'!$T$18:$T$23</c:f>
              <c:numCache>
                <c:formatCode>General</c:formatCode>
                <c:ptCount val="6"/>
                <c:pt idx="0">
                  <c:v>2.2268032075761868E-5</c:v>
                </c:pt>
                <c:pt idx="1">
                  <c:v>2.2204616973480304E-5</c:v>
                </c:pt>
                <c:pt idx="2">
                  <c:v>2.2123084560085952E-5</c:v>
                </c:pt>
                <c:pt idx="3">
                  <c:v>2.1818008399589716E-5</c:v>
                </c:pt>
                <c:pt idx="4">
                  <c:v>2.1942171101133784E-5</c:v>
                </c:pt>
                <c:pt idx="5">
                  <c:v>2.1753222341805601E-5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09960"/>
        <c:axId val="404008000"/>
      </c:scatterChart>
      <c:valAx>
        <c:axId val="404009960"/>
        <c:scaling>
          <c:orientation val="minMax"/>
          <c:min val="1.6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8000"/>
        <c:crosses val="autoZero"/>
        <c:crossBetween val="midCat"/>
      </c:valAx>
      <c:valAx>
        <c:axId val="40400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9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6.5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847134733158355"/>
                  <c:y val="-1.990740740740740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Isotherm(non-linear)_Fe'!$Z$18:$Z$23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2.2000000000000002</c:v>
                </c:pt>
                <c:pt idx="2">
                  <c:v>2.29</c:v>
                </c:pt>
                <c:pt idx="3">
                  <c:v>2.2000000000000002</c:v>
                </c:pt>
                <c:pt idx="4">
                  <c:v>2.4</c:v>
                </c:pt>
                <c:pt idx="5">
                  <c:v>2.56</c:v>
                </c:pt>
              </c:numCache>
            </c:numRef>
          </c:xVal>
          <c:yVal>
            <c:numRef>
              <c:f>'[1]Langm Isotherm(non-linear)_Fe'!$AF$18:$AF$23</c:f>
              <c:numCache>
                <c:formatCode>General</c:formatCode>
                <c:ptCount val="6"/>
                <c:pt idx="0">
                  <c:v>2.2044814808042307E-5</c:v>
                </c:pt>
                <c:pt idx="1">
                  <c:v>2.2044814808042307E-5</c:v>
                </c:pt>
                <c:pt idx="2">
                  <c:v>2.2085418487503853E-5</c:v>
                </c:pt>
                <c:pt idx="3">
                  <c:v>2.2044814808042307E-5</c:v>
                </c:pt>
                <c:pt idx="4">
                  <c:v>2.2131087677557355E-5</c:v>
                </c:pt>
                <c:pt idx="5">
                  <c:v>2.2190793036550588E-5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10352"/>
        <c:axId val="404689048"/>
      </c:scatterChart>
      <c:valAx>
        <c:axId val="40401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 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89048"/>
        <c:crosses val="autoZero"/>
        <c:crossBetween val="midCat"/>
      </c:valAx>
      <c:valAx>
        <c:axId val="404689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103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0.174l/min flow rate &amp; 1.67ml/min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8131539807524061"/>
                  <c:y val="-1.990740740740740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Isotherm(non-linear)_Fe'!$B$65:$B$70</c:f>
              <c:numCache>
                <c:formatCode>General</c:formatCode>
                <c:ptCount val="6"/>
                <c:pt idx="0">
                  <c:v>1.6</c:v>
                </c:pt>
                <c:pt idx="1">
                  <c:v>1.1100000000000001</c:v>
                </c:pt>
                <c:pt idx="2">
                  <c:v>0.54</c:v>
                </c:pt>
                <c:pt idx="3">
                  <c:v>0.44</c:v>
                </c:pt>
                <c:pt idx="4">
                  <c:v>0.45</c:v>
                </c:pt>
                <c:pt idx="5">
                  <c:v>0.42</c:v>
                </c:pt>
              </c:numCache>
            </c:numRef>
          </c:xVal>
          <c:yVal>
            <c:numRef>
              <c:f>'[1]Langm Isotherm(non-linear)_Fe'!$H$65:$H$70</c:f>
              <c:numCache>
                <c:formatCode>General</c:formatCode>
                <c:ptCount val="6"/>
                <c:pt idx="0">
                  <c:v>2.1664767181504428E-5</c:v>
                </c:pt>
                <c:pt idx="1">
                  <c:v>2.1076631795582674E-5</c:v>
                </c:pt>
                <c:pt idx="2">
                  <c:v>1.9273266875369544E-5</c:v>
                </c:pt>
                <c:pt idx="3">
                  <c:v>1.8570047434543598E-5</c:v>
                </c:pt>
                <c:pt idx="4">
                  <c:v>1.8651712344661487E-5</c:v>
                </c:pt>
                <c:pt idx="5">
                  <c:v>1.8397436890918588E-5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695712"/>
        <c:axId val="404693752"/>
      </c:scatterChart>
      <c:valAx>
        <c:axId val="4046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3752"/>
        <c:crosses val="autoZero"/>
        <c:crossBetween val="midCat"/>
      </c:valAx>
      <c:valAx>
        <c:axId val="404693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57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6983442694663167"/>
                  <c:y val="-1.388888888888888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Isotherm(non-linear)_Fe'!$N$65:$N$70</c:f>
              <c:numCache>
                <c:formatCode>General</c:formatCode>
                <c:ptCount val="6"/>
                <c:pt idx="0">
                  <c:v>1.63</c:v>
                </c:pt>
                <c:pt idx="1">
                  <c:v>1.2</c:v>
                </c:pt>
                <c:pt idx="2">
                  <c:v>0.89</c:v>
                </c:pt>
                <c:pt idx="3">
                  <c:v>0.9</c:v>
                </c:pt>
                <c:pt idx="4">
                  <c:v>0.9</c:v>
                </c:pt>
                <c:pt idx="5">
                  <c:v>0.89</c:v>
                </c:pt>
              </c:numCache>
            </c:numRef>
          </c:xVal>
          <c:yVal>
            <c:numRef>
              <c:f>'[1]Langm Isotherm(non-linear)_Fe'!$T$65:$T$70</c:f>
              <c:numCache>
                <c:formatCode>General</c:formatCode>
                <c:ptCount val="6"/>
                <c:pt idx="0">
                  <c:v>2.1690001770641394E-5</c:v>
                </c:pt>
                <c:pt idx="1">
                  <c:v>2.1217692680688511E-5</c:v>
                </c:pt>
                <c:pt idx="2">
                  <c:v>2.0624705495074454E-5</c:v>
                </c:pt>
                <c:pt idx="3">
                  <c:v>2.0649527354515604E-5</c:v>
                </c:pt>
                <c:pt idx="4">
                  <c:v>2.0649527354515604E-5</c:v>
                </c:pt>
                <c:pt idx="5">
                  <c:v>2.0624705495074454E-5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692184"/>
        <c:axId val="404694144"/>
      </c:scatterChart>
      <c:valAx>
        <c:axId val="404692184"/>
        <c:scaling>
          <c:orientation val="minMax"/>
          <c:min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4144"/>
        <c:crosses val="autoZero"/>
        <c:crossBetween val="midCat"/>
      </c:valAx>
      <c:valAx>
        <c:axId val="404694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21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8.4839676290463698E-2"/>
                  <c:y val="-4.1083406240886557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Isotherm(non-linear)_Fe'!$Z$65:$Z$70</c:f>
              <c:numCache>
                <c:formatCode>General</c:formatCode>
                <c:ptCount val="6"/>
                <c:pt idx="0">
                  <c:v>1.6</c:v>
                </c:pt>
                <c:pt idx="1">
                  <c:v>1.5</c:v>
                </c:pt>
                <c:pt idx="2">
                  <c:v>1.24</c:v>
                </c:pt>
                <c:pt idx="3">
                  <c:v>1.2</c:v>
                </c:pt>
                <c:pt idx="4">
                  <c:v>1.1000000000000001</c:v>
                </c:pt>
                <c:pt idx="5">
                  <c:v>1.1100000000000001</c:v>
                </c:pt>
              </c:numCache>
            </c:numRef>
          </c:xVal>
          <c:yVal>
            <c:numRef>
              <c:f>'[1]Langm Isotherm(non-linear)_Fe'!$AF$65:$AF$70</c:f>
              <c:numCache>
                <c:formatCode>General</c:formatCode>
                <c:ptCount val="6"/>
                <c:pt idx="0">
                  <c:v>2.1664767181504428E-5</c:v>
                </c:pt>
                <c:pt idx="1">
                  <c:v>2.1573851369152042E-5</c:v>
                </c:pt>
                <c:pt idx="2">
                  <c:v>2.1274340118282944E-5</c:v>
                </c:pt>
                <c:pt idx="3">
                  <c:v>2.1217692680688511E-5</c:v>
                </c:pt>
                <c:pt idx="4">
                  <c:v>2.1059660856509784E-5</c:v>
                </c:pt>
                <c:pt idx="5">
                  <c:v>2.1076631795582674E-5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694536"/>
        <c:axId val="404693360"/>
      </c:scatterChart>
      <c:valAx>
        <c:axId val="404694536"/>
        <c:scaling>
          <c:orientation val="minMax"/>
          <c:min val="1.0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3360"/>
        <c:crosses val="autoZero"/>
        <c:crossBetween val="midCat"/>
      </c:valAx>
      <c:valAx>
        <c:axId val="40469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4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(Mn)</a:t>
            </a:r>
          </a:p>
        </c:rich>
      </c:tx>
      <c:layout>
        <c:manualLayout>
          <c:xMode val="edge"/>
          <c:yMode val="edge"/>
          <c:x val="0.24734711286089239"/>
          <c:y val="3.24074074074074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7073381452318459"/>
                  <c:y val="-6.0185185185185185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Isotherm(non-linear)_Fe'!$Z$109:$Z$114</c:f>
              <c:numCache>
                <c:formatCode>General</c:formatCode>
                <c:ptCount val="6"/>
                <c:pt idx="0">
                  <c:v>1.8466666666666667</c:v>
                </c:pt>
                <c:pt idx="1">
                  <c:v>1.1399999999999999</c:v>
                </c:pt>
                <c:pt idx="2">
                  <c:v>1.01</c:v>
                </c:pt>
                <c:pt idx="3">
                  <c:v>0.65666666666666673</c:v>
                </c:pt>
                <c:pt idx="4">
                  <c:v>0.58333333333333337</c:v>
                </c:pt>
                <c:pt idx="5">
                  <c:v>0.60666666666666658</c:v>
                </c:pt>
              </c:numCache>
            </c:numRef>
          </c:xVal>
          <c:yVal>
            <c:numRef>
              <c:f>'[1]Langm Isotherm(non-linear)_Fe'!$AF$109:$AF$114</c:f>
              <c:numCache>
                <c:formatCode>General</c:formatCode>
                <c:ptCount val="6"/>
                <c:pt idx="0">
                  <c:v>2.1849252383709733E-5</c:v>
                </c:pt>
                <c:pt idx="1">
                  <c:v>2.1125912745616493E-5</c:v>
                </c:pt>
                <c:pt idx="2">
                  <c:v>2.0893260216081252E-5</c:v>
                </c:pt>
                <c:pt idx="3">
                  <c:v>1.9861213818872135E-5</c:v>
                </c:pt>
                <c:pt idx="4">
                  <c:v>1.9514813087569702E-5</c:v>
                </c:pt>
                <c:pt idx="5">
                  <c:v>1.963274305905445E-5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690616"/>
        <c:axId val="404696496"/>
      </c:scatterChart>
      <c:valAx>
        <c:axId val="404690616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6496"/>
        <c:crosses val="autoZero"/>
        <c:crossBetween val="midCat"/>
      </c:valAx>
      <c:valAx>
        <c:axId val="404696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06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2398097112860893"/>
                  <c:y val="7.530621172353455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Isotherm(non-linear)_Fe'!$N$109:$N$114</c:f>
              <c:numCache>
                <c:formatCode>General</c:formatCode>
                <c:ptCount val="6"/>
                <c:pt idx="0">
                  <c:v>1.8</c:v>
                </c:pt>
                <c:pt idx="1">
                  <c:v>1.2766666666666666</c:v>
                </c:pt>
                <c:pt idx="2">
                  <c:v>0.93666666666666665</c:v>
                </c:pt>
                <c:pt idx="3">
                  <c:v>0.71333333333333326</c:v>
                </c:pt>
                <c:pt idx="4">
                  <c:v>0.57999999999999996</c:v>
                </c:pt>
                <c:pt idx="5">
                  <c:v>0.54333333333333333</c:v>
                </c:pt>
              </c:numCache>
            </c:numRef>
          </c:xVal>
          <c:yVal>
            <c:numRef>
              <c:f>'[1]Langm Isotherm(non-linear)_Fe'!$T$109:$T$114</c:f>
              <c:numCache>
                <c:formatCode>General</c:formatCode>
                <c:ptCount val="6"/>
                <c:pt idx="0">
                  <c:v>2.1818008399589716E-5</c:v>
                </c:pt>
                <c:pt idx="1">
                  <c:v>2.1323391762191104E-5</c:v>
                </c:pt>
                <c:pt idx="2">
                  <c:v>2.0736475006948393E-5</c:v>
                </c:pt>
                <c:pt idx="3">
                  <c:v>2.0086518171616791E-5</c:v>
                </c:pt>
                <c:pt idx="4">
                  <c:v>1.9497312925432745E-5</c:v>
                </c:pt>
                <c:pt idx="5">
                  <c:v>1.9292988488385178E-5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689440"/>
        <c:axId val="404694928"/>
      </c:scatterChart>
      <c:valAx>
        <c:axId val="404689440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4928"/>
        <c:crosses val="autoZero"/>
        <c:crossBetween val="midCat"/>
      </c:valAx>
      <c:valAx>
        <c:axId val="40469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894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0.174l/min flow rate &amp; 1.67ml/min oxidation rate (Mn)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715457130358705"/>
                  <c:y val="-1.388888888888888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Isotherm(non-linear)_Fe'!$B$109:$B$114</c:f>
              <c:numCache>
                <c:formatCode>General</c:formatCode>
                <c:ptCount val="6"/>
                <c:pt idx="0">
                  <c:v>1.8966666666666665</c:v>
                </c:pt>
                <c:pt idx="1">
                  <c:v>0.90666666666666673</c:v>
                </c:pt>
                <c:pt idx="2">
                  <c:v>0.34999999999999992</c:v>
                </c:pt>
                <c:pt idx="3">
                  <c:v>0.19666666666666668</c:v>
                </c:pt>
                <c:pt idx="4">
                  <c:v>0.18333333333333335</c:v>
                </c:pt>
                <c:pt idx="5">
                  <c:v>0.1466666666666667</c:v>
                </c:pt>
              </c:numCache>
            </c:numRef>
          </c:xVal>
          <c:yVal>
            <c:numRef>
              <c:f>'[1]Langm Isotherm(non-linear)_Fe'!$H$109:$H$114</c:f>
              <c:numCache>
                <c:formatCode>General</c:formatCode>
                <c:ptCount val="6"/>
                <c:pt idx="0">
                  <c:v>2.1881113827070497E-5</c:v>
                </c:pt>
                <c:pt idx="1">
                  <c:v>2.0665803439496593E-5</c:v>
                </c:pt>
                <c:pt idx="2">
                  <c:v>1.7674573986368801E-5</c:v>
                </c:pt>
                <c:pt idx="3">
                  <c:v>1.4930317334789147E-5</c:v>
                </c:pt>
                <c:pt idx="4">
                  <c:v>1.4555153193850052E-5</c:v>
                </c:pt>
                <c:pt idx="5">
                  <c:v>1.3320864575070835E-5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689832"/>
        <c:axId val="404692968"/>
      </c:scatterChart>
      <c:valAx>
        <c:axId val="404689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 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92968"/>
        <c:crosses val="autoZero"/>
        <c:crossBetween val="midCat"/>
      </c:valAx>
      <c:valAx>
        <c:axId val="404692968"/>
        <c:scaling>
          <c:orientation val="minMax"/>
          <c:min val="1.2000000000000005E-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689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(Fe)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6.5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847134733158355"/>
                  <c:y val="-1.990740740740740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Isotherm(non-linear)_Fe'!$Z$18:$Z$23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2.2000000000000002</c:v>
                </c:pt>
                <c:pt idx="2">
                  <c:v>2.29</c:v>
                </c:pt>
                <c:pt idx="3">
                  <c:v>2.2000000000000002</c:v>
                </c:pt>
                <c:pt idx="4">
                  <c:v>2.4</c:v>
                </c:pt>
                <c:pt idx="5">
                  <c:v>2.56</c:v>
                </c:pt>
              </c:numCache>
            </c:numRef>
          </c:xVal>
          <c:yVal>
            <c:numRef>
              <c:f>'[1]Langm Isotherm(non-linear)_Fe'!$AF$18:$AF$23</c:f>
              <c:numCache>
                <c:formatCode>General</c:formatCode>
                <c:ptCount val="6"/>
                <c:pt idx="0">
                  <c:v>2.2044814808042307E-5</c:v>
                </c:pt>
                <c:pt idx="1">
                  <c:v>2.2044814808042307E-5</c:v>
                </c:pt>
                <c:pt idx="2">
                  <c:v>2.2085418487503853E-5</c:v>
                </c:pt>
                <c:pt idx="3">
                  <c:v>2.2044814808042307E-5</c:v>
                </c:pt>
                <c:pt idx="4">
                  <c:v>2.2131087677557355E-5</c:v>
                </c:pt>
                <c:pt idx="5">
                  <c:v>2.2190793036550588E-5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14152"/>
        <c:axId val="405308664"/>
      </c:scatterChart>
      <c:valAx>
        <c:axId val="40531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 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08664"/>
        <c:crosses val="autoZero"/>
        <c:crossBetween val="midCat"/>
      </c:valAx>
      <c:valAx>
        <c:axId val="405308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14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6.5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9.1327209098862647E-2"/>
                  <c:y val="-1.20359434237386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Isotherm(non-linear)_Fe'!$N$18:$N$23</c:f>
              <c:numCache>
                <c:formatCode>General</c:formatCode>
                <c:ptCount val="6"/>
                <c:pt idx="0">
                  <c:v>2.8</c:v>
                </c:pt>
                <c:pt idx="1">
                  <c:v>2.6</c:v>
                </c:pt>
                <c:pt idx="2">
                  <c:v>2.38</c:v>
                </c:pt>
                <c:pt idx="3">
                  <c:v>1.8</c:v>
                </c:pt>
                <c:pt idx="4">
                  <c:v>2</c:v>
                </c:pt>
                <c:pt idx="5">
                  <c:v>1.71</c:v>
                </c:pt>
              </c:numCache>
            </c:numRef>
          </c:xVal>
          <c:yVal>
            <c:numRef>
              <c:f>'[1]Langm Isotherm(non-linear)_Fe'!$T$18:$T$23</c:f>
              <c:numCache>
                <c:formatCode>General</c:formatCode>
                <c:ptCount val="6"/>
                <c:pt idx="0">
                  <c:v>2.2268032075761868E-5</c:v>
                </c:pt>
                <c:pt idx="1">
                  <c:v>2.2204616973480304E-5</c:v>
                </c:pt>
                <c:pt idx="2">
                  <c:v>2.2123084560085952E-5</c:v>
                </c:pt>
                <c:pt idx="3">
                  <c:v>2.1818008399589716E-5</c:v>
                </c:pt>
                <c:pt idx="4">
                  <c:v>2.1942171101133784E-5</c:v>
                </c:pt>
                <c:pt idx="5">
                  <c:v>2.1753222341805601E-5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82208"/>
        <c:axId val="404011136"/>
      </c:scatterChart>
      <c:valAx>
        <c:axId val="91482208"/>
        <c:scaling>
          <c:orientation val="minMax"/>
          <c:min val="1.6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11136"/>
        <c:crosses val="autoZero"/>
        <c:crossBetween val="midCat"/>
      </c:valAx>
      <c:valAx>
        <c:axId val="40401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822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(Fe)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6983442694663167"/>
                  <c:y val="-1.388888888888888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Isotherm(non-linear)_Fe'!$N$65:$N$70</c:f>
              <c:numCache>
                <c:formatCode>General</c:formatCode>
                <c:ptCount val="6"/>
                <c:pt idx="0">
                  <c:v>1.63</c:v>
                </c:pt>
                <c:pt idx="1">
                  <c:v>1.2</c:v>
                </c:pt>
                <c:pt idx="2">
                  <c:v>0.89</c:v>
                </c:pt>
                <c:pt idx="3">
                  <c:v>0.9</c:v>
                </c:pt>
                <c:pt idx="4">
                  <c:v>0.9</c:v>
                </c:pt>
                <c:pt idx="5">
                  <c:v>0.89</c:v>
                </c:pt>
              </c:numCache>
            </c:numRef>
          </c:xVal>
          <c:yVal>
            <c:numRef>
              <c:f>'[1]Langm Isotherm(non-linear)_Fe'!$T$65:$T$70</c:f>
              <c:numCache>
                <c:formatCode>General</c:formatCode>
                <c:ptCount val="6"/>
                <c:pt idx="0">
                  <c:v>2.1690001770641394E-5</c:v>
                </c:pt>
                <c:pt idx="1">
                  <c:v>2.1217692680688511E-5</c:v>
                </c:pt>
                <c:pt idx="2">
                  <c:v>2.0624705495074454E-5</c:v>
                </c:pt>
                <c:pt idx="3">
                  <c:v>2.0649527354515604E-5</c:v>
                </c:pt>
                <c:pt idx="4">
                  <c:v>2.0649527354515604E-5</c:v>
                </c:pt>
                <c:pt idx="5">
                  <c:v>2.0624705495074454E-5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07880"/>
        <c:axId val="405307488"/>
      </c:scatterChart>
      <c:valAx>
        <c:axId val="405307880"/>
        <c:scaling>
          <c:orientation val="minMax"/>
          <c:min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07488"/>
        <c:crosses val="autoZero"/>
        <c:crossBetween val="midCat"/>
      </c:valAx>
      <c:valAx>
        <c:axId val="40530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078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(Fe)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8.4839676290463698E-2"/>
                  <c:y val="-4.1083406240886557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Isotherm(non-linear)_Fe'!$Z$65:$Z$70</c:f>
              <c:numCache>
                <c:formatCode>General</c:formatCode>
                <c:ptCount val="6"/>
                <c:pt idx="0">
                  <c:v>1.6</c:v>
                </c:pt>
                <c:pt idx="1">
                  <c:v>1.5</c:v>
                </c:pt>
                <c:pt idx="2">
                  <c:v>1.24</c:v>
                </c:pt>
                <c:pt idx="3">
                  <c:v>1.2</c:v>
                </c:pt>
                <c:pt idx="4">
                  <c:v>1.1000000000000001</c:v>
                </c:pt>
                <c:pt idx="5">
                  <c:v>1.1100000000000001</c:v>
                </c:pt>
              </c:numCache>
            </c:numRef>
          </c:xVal>
          <c:yVal>
            <c:numRef>
              <c:f>'[1]Langm Isotherm(non-linear)_Fe'!$AF$65:$AF$70</c:f>
              <c:numCache>
                <c:formatCode>General</c:formatCode>
                <c:ptCount val="6"/>
                <c:pt idx="0">
                  <c:v>2.1664767181504428E-5</c:v>
                </c:pt>
                <c:pt idx="1">
                  <c:v>2.1573851369152042E-5</c:v>
                </c:pt>
                <c:pt idx="2">
                  <c:v>2.1274340118282944E-5</c:v>
                </c:pt>
                <c:pt idx="3">
                  <c:v>2.1217692680688511E-5</c:v>
                </c:pt>
                <c:pt idx="4">
                  <c:v>2.1059660856509784E-5</c:v>
                </c:pt>
                <c:pt idx="5">
                  <c:v>2.1076631795582674E-5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12976"/>
        <c:axId val="405308272"/>
      </c:scatterChart>
      <c:valAx>
        <c:axId val="405312976"/>
        <c:scaling>
          <c:orientation val="minMax"/>
          <c:min val="1.0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08272"/>
        <c:crosses val="autoZero"/>
        <c:crossBetween val="midCat"/>
      </c:valAx>
      <c:valAx>
        <c:axId val="405308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129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(Fe)</a:t>
            </a:r>
          </a:p>
        </c:rich>
      </c:tx>
      <c:layout>
        <c:manualLayout>
          <c:xMode val="edge"/>
          <c:yMode val="edge"/>
          <c:x val="0.24734711286089239"/>
          <c:y val="3.24074074074074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7073381452318459"/>
                  <c:y val="-6.0185185185185185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Isotherm(non-linear)_Fe'!$Z$109:$Z$114</c:f>
              <c:numCache>
                <c:formatCode>General</c:formatCode>
                <c:ptCount val="6"/>
                <c:pt idx="0">
                  <c:v>1.8466666666666667</c:v>
                </c:pt>
                <c:pt idx="1">
                  <c:v>1.1399999999999999</c:v>
                </c:pt>
                <c:pt idx="2">
                  <c:v>1.01</c:v>
                </c:pt>
                <c:pt idx="3">
                  <c:v>0.65666666666666673</c:v>
                </c:pt>
                <c:pt idx="4">
                  <c:v>0.58333333333333337</c:v>
                </c:pt>
                <c:pt idx="5">
                  <c:v>0.60666666666666658</c:v>
                </c:pt>
              </c:numCache>
            </c:numRef>
          </c:xVal>
          <c:yVal>
            <c:numRef>
              <c:f>'[1]Langm Isotherm(non-linear)_Fe'!$AF$109:$AF$114</c:f>
              <c:numCache>
                <c:formatCode>General</c:formatCode>
                <c:ptCount val="6"/>
                <c:pt idx="0">
                  <c:v>2.1849252383709733E-5</c:v>
                </c:pt>
                <c:pt idx="1">
                  <c:v>2.1125912745616493E-5</c:v>
                </c:pt>
                <c:pt idx="2">
                  <c:v>2.0893260216081252E-5</c:v>
                </c:pt>
                <c:pt idx="3">
                  <c:v>1.9861213818872135E-5</c:v>
                </c:pt>
                <c:pt idx="4">
                  <c:v>1.9514813087569702E-5</c:v>
                </c:pt>
                <c:pt idx="5">
                  <c:v>1.963274305905445E-5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09448"/>
        <c:axId val="405313368"/>
      </c:scatterChart>
      <c:valAx>
        <c:axId val="405309448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13368"/>
        <c:crosses val="autoZero"/>
        <c:crossBetween val="midCat"/>
      </c:valAx>
      <c:valAx>
        <c:axId val="405313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094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(Fe)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2398097112860893"/>
                  <c:y val="7.530621172353455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Isotherm(non-linear)_Fe'!$N$109:$N$114</c:f>
              <c:numCache>
                <c:formatCode>General</c:formatCode>
                <c:ptCount val="6"/>
                <c:pt idx="0">
                  <c:v>1.8</c:v>
                </c:pt>
                <c:pt idx="1">
                  <c:v>1.2766666666666666</c:v>
                </c:pt>
                <c:pt idx="2">
                  <c:v>0.93666666666666665</c:v>
                </c:pt>
                <c:pt idx="3">
                  <c:v>0.71333333333333326</c:v>
                </c:pt>
                <c:pt idx="4">
                  <c:v>0.57999999999999996</c:v>
                </c:pt>
                <c:pt idx="5">
                  <c:v>0.54333333333333333</c:v>
                </c:pt>
              </c:numCache>
            </c:numRef>
          </c:xVal>
          <c:yVal>
            <c:numRef>
              <c:f>'[1]Langm Isotherm(non-linear)_Fe'!$T$109:$T$114</c:f>
              <c:numCache>
                <c:formatCode>General</c:formatCode>
                <c:ptCount val="6"/>
                <c:pt idx="0">
                  <c:v>2.1818008399589716E-5</c:v>
                </c:pt>
                <c:pt idx="1">
                  <c:v>2.1323391762191104E-5</c:v>
                </c:pt>
                <c:pt idx="2">
                  <c:v>2.0736475006948393E-5</c:v>
                </c:pt>
                <c:pt idx="3">
                  <c:v>2.0086518171616791E-5</c:v>
                </c:pt>
                <c:pt idx="4">
                  <c:v>1.9497312925432745E-5</c:v>
                </c:pt>
                <c:pt idx="5">
                  <c:v>1.9292988488385178E-5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11800"/>
        <c:axId val="405309840"/>
      </c:scatterChart>
      <c:valAx>
        <c:axId val="405311800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09840"/>
        <c:crosses val="autoZero"/>
        <c:crossBetween val="midCat"/>
      </c:valAx>
      <c:valAx>
        <c:axId val="40530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118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0.174l/min flow rate &amp; 1.67ml/min oxidation rate (Fe)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715457130358705"/>
                  <c:y val="-1.388888888888888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Isotherm(non-linear)_Fe'!$B$109:$B$114</c:f>
              <c:numCache>
                <c:formatCode>General</c:formatCode>
                <c:ptCount val="6"/>
                <c:pt idx="0">
                  <c:v>1.8966666666666665</c:v>
                </c:pt>
                <c:pt idx="1">
                  <c:v>0.90666666666666673</c:v>
                </c:pt>
                <c:pt idx="2">
                  <c:v>0.34999999999999992</c:v>
                </c:pt>
                <c:pt idx="3">
                  <c:v>0.19666666666666668</c:v>
                </c:pt>
                <c:pt idx="4">
                  <c:v>0.18333333333333335</c:v>
                </c:pt>
                <c:pt idx="5">
                  <c:v>0.1466666666666667</c:v>
                </c:pt>
              </c:numCache>
            </c:numRef>
          </c:xVal>
          <c:yVal>
            <c:numRef>
              <c:f>'[1]Langm Isotherm(non-linear)_Fe'!$H$109:$H$114</c:f>
              <c:numCache>
                <c:formatCode>General</c:formatCode>
                <c:ptCount val="6"/>
                <c:pt idx="0">
                  <c:v>2.1881113827070497E-5</c:v>
                </c:pt>
                <c:pt idx="1">
                  <c:v>2.0665803439496593E-5</c:v>
                </c:pt>
                <c:pt idx="2">
                  <c:v>1.7674573986368801E-5</c:v>
                </c:pt>
                <c:pt idx="3">
                  <c:v>1.4930317334789147E-5</c:v>
                </c:pt>
                <c:pt idx="4">
                  <c:v>1.4555153193850052E-5</c:v>
                </c:pt>
                <c:pt idx="5">
                  <c:v>1.3320864575070835E-5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12192"/>
        <c:axId val="405314544"/>
      </c:scatterChart>
      <c:valAx>
        <c:axId val="40531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 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14544"/>
        <c:crosses val="autoZero"/>
        <c:crossBetween val="midCat"/>
      </c:valAx>
      <c:valAx>
        <c:axId val="405314544"/>
        <c:scaling>
          <c:orientation val="minMax"/>
          <c:min val="1.2000000000000005E-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121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6.5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847134733158355"/>
                  <c:y val="-1.990740740740740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Isotherm(non-linear)_Fe'!$Z$18:$Z$23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2.2000000000000002</c:v>
                </c:pt>
                <c:pt idx="2">
                  <c:v>2.29</c:v>
                </c:pt>
                <c:pt idx="3">
                  <c:v>2.2000000000000002</c:v>
                </c:pt>
                <c:pt idx="4">
                  <c:v>2.4</c:v>
                </c:pt>
                <c:pt idx="5">
                  <c:v>2.56</c:v>
                </c:pt>
              </c:numCache>
            </c:numRef>
          </c:xVal>
          <c:yVal>
            <c:numRef>
              <c:f>'[1]Langm Isotherm(non-linear)_Fe'!$AF$18:$AF$23</c:f>
              <c:numCache>
                <c:formatCode>General</c:formatCode>
                <c:ptCount val="6"/>
                <c:pt idx="0">
                  <c:v>2.2044814808042307E-5</c:v>
                </c:pt>
                <c:pt idx="1">
                  <c:v>2.2044814808042307E-5</c:v>
                </c:pt>
                <c:pt idx="2">
                  <c:v>2.2085418487503853E-5</c:v>
                </c:pt>
                <c:pt idx="3">
                  <c:v>2.2044814808042307E-5</c:v>
                </c:pt>
                <c:pt idx="4">
                  <c:v>2.2131087677557355E-5</c:v>
                </c:pt>
                <c:pt idx="5">
                  <c:v>2.2190793036550588E-5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08392"/>
        <c:axId val="404011528"/>
      </c:scatterChart>
      <c:valAx>
        <c:axId val="40400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 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11528"/>
        <c:crosses val="autoZero"/>
        <c:crossBetween val="midCat"/>
      </c:valAx>
      <c:valAx>
        <c:axId val="404011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83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0.174l/min flow rate &amp; 1.67ml/min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8131539807524061"/>
                  <c:y val="-1.990740740740740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Isotherm(non-linear)_Fe'!$B$65:$B$70</c:f>
              <c:numCache>
                <c:formatCode>General</c:formatCode>
                <c:ptCount val="6"/>
                <c:pt idx="0">
                  <c:v>1.6</c:v>
                </c:pt>
                <c:pt idx="1">
                  <c:v>1.1100000000000001</c:v>
                </c:pt>
                <c:pt idx="2">
                  <c:v>0.54</c:v>
                </c:pt>
                <c:pt idx="3">
                  <c:v>0.44</c:v>
                </c:pt>
                <c:pt idx="4">
                  <c:v>0.45</c:v>
                </c:pt>
                <c:pt idx="5">
                  <c:v>0.42</c:v>
                </c:pt>
              </c:numCache>
            </c:numRef>
          </c:xVal>
          <c:yVal>
            <c:numRef>
              <c:f>'[1]Langm Isotherm(non-linear)_Fe'!$H$65:$H$70</c:f>
              <c:numCache>
                <c:formatCode>General</c:formatCode>
                <c:ptCount val="6"/>
                <c:pt idx="0">
                  <c:v>2.1664767181504428E-5</c:v>
                </c:pt>
                <c:pt idx="1">
                  <c:v>2.1076631795582674E-5</c:v>
                </c:pt>
                <c:pt idx="2">
                  <c:v>1.9273266875369544E-5</c:v>
                </c:pt>
                <c:pt idx="3">
                  <c:v>1.8570047434543598E-5</c:v>
                </c:pt>
                <c:pt idx="4">
                  <c:v>1.8651712344661487E-5</c:v>
                </c:pt>
                <c:pt idx="5">
                  <c:v>1.8397436890918588E-5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04864"/>
        <c:axId val="404007608"/>
      </c:scatterChart>
      <c:valAx>
        <c:axId val="4040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7608"/>
        <c:crosses val="autoZero"/>
        <c:crossBetween val="midCat"/>
      </c:valAx>
      <c:valAx>
        <c:axId val="404007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4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6983442694663167"/>
                  <c:y val="-1.388888888888888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Isotherm(non-linear)_Fe'!$N$65:$N$70</c:f>
              <c:numCache>
                <c:formatCode>General</c:formatCode>
                <c:ptCount val="6"/>
                <c:pt idx="0">
                  <c:v>1.63</c:v>
                </c:pt>
                <c:pt idx="1">
                  <c:v>1.2</c:v>
                </c:pt>
                <c:pt idx="2">
                  <c:v>0.89</c:v>
                </c:pt>
                <c:pt idx="3">
                  <c:v>0.9</c:v>
                </c:pt>
                <c:pt idx="4">
                  <c:v>0.9</c:v>
                </c:pt>
                <c:pt idx="5">
                  <c:v>0.89</c:v>
                </c:pt>
              </c:numCache>
            </c:numRef>
          </c:xVal>
          <c:yVal>
            <c:numRef>
              <c:f>'[1]Langm Isotherm(non-linear)_Fe'!$T$65:$T$70</c:f>
              <c:numCache>
                <c:formatCode>General</c:formatCode>
                <c:ptCount val="6"/>
                <c:pt idx="0">
                  <c:v>2.1690001770641394E-5</c:v>
                </c:pt>
                <c:pt idx="1">
                  <c:v>2.1217692680688511E-5</c:v>
                </c:pt>
                <c:pt idx="2">
                  <c:v>2.0624705495074454E-5</c:v>
                </c:pt>
                <c:pt idx="3">
                  <c:v>2.0649527354515604E-5</c:v>
                </c:pt>
                <c:pt idx="4">
                  <c:v>2.0649527354515604E-5</c:v>
                </c:pt>
                <c:pt idx="5">
                  <c:v>2.0624705495074454E-5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06432"/>
        <c:axId val="404012312"/>
      </c:scatterChart>
      <c:valAx>
        <c:axId val="404006432"/>
        <c:scaling>
          <c:orientation val="minMax"/>
          <c:min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12312"/>
        <c:crosses val="autoZero"/>
        <c:crossBetween val="midCat"/>
      </c:valAx>
      <c:valAx>
        <c:axId val="404012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64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7.5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8.4839676290463698E-2"/>
                  <c:y val="-4.1083406240886557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Isotherm(non-linear)_Fe'!$Z$65:$Z$70</c:f>
              <c:numCache>
                <c:formatCode>General</c:formatCode>
                <c:ptCount val="6"/>
                <c:pt idx="0">
                  <c:v>1.6</c:v>
                </c:pt>
                <c:pt idx="1">
                  <c:v>1.5</c:v>
                </c:pt>
                <c:pt idx="2">
                  <c:v>1.24</c:v>
                </c:pt>
                <c:pt idx="3">
                  <c:v>1.2</c:v>
                </c:pt>
                <c:pt idx="4">
                  <c:v>1.1000000000000001</c:v>
                </c:pt>
                <c:pt idx="5">
                  <c:v>1.1100000000000001</c:v>
                </c:pt>
              </c:numCache>
            </c:numRef>
          </c:xVal>
          <c:yVal>
            <c:numRef>
              <c:f>'[1]Langm Isotherm(non-linear)_Fe'!$AF$65:$AF$70</c:f>
              <c:numCache>
                <c:formatCode>General</c:formatCode>
                <c:ptCount val="6"/>
                <c:pt idx="0">
                  <c:v>2.1664767181504428E-5</c:v>
                </c:pt>
                <c:pt idx="1">
                  <c:v>2.1573851369152042E-5</c:v>
                </c:pt>
                <c:pt idx="2">
                  <c:v>2.1274340118282944E-5</c:v>
                </c:pt>
                <c:pt idx="3">
                  <c:v>2.1217692680688511E-5</c:v>
                </c:pt>
                <c:pt idx="4">
                  <c:v>2.1059660856509784E-5</c:v>
                </c:pt>
                <c:pt idx="5">
                  <c:v>2.1076631795582674E-5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09176"/>
        <c:axId val="404005648"/>
      </c:scatterChart>
      <c:valAx>
        <c:axId val="404009176"/>
        <c:scaling>
          <c:orientation val="minMax"/>
          <c:min val="1.0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5648"/>
        <c:crosses val="autoZero"/>
        <c:crossBetween val="midCat"/>
      </c:valAx>
      <c:valAx>
        <c:axId val="404005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91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0.523l/min flow rate &amp; 5.0 ml/min oxidation rate (Fe)</a:t>
            </a:r>
          </a:p>
        </c:rich>
      </c:tx>
      <c:layout>
        <c:manualLayout>
          <c:xMode val="edge"/>
          <c:yMode val="edge"/>
          <c:x val="0.24734711286089239"/>
          <c:y val="3.24074074074074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7073381452318459"/>
                  <c:y val="-6.0185185185185185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Isotherm(non-linear)_Fe'!$Z$109:$Z$114</c:f>
              <c:numCache>
                <c:formatCode>General</c:formatCode>
                <c:ptCount val="6"/>
                <c:pt idx="0">
                  <c:v>1.8466666666666667</c:v>
                </c:pt>
                <c:pt idx="1">
                  <c:v>1.1399999999999999</c:v>
                </c:pt>
                <c:pt idx="2">
                  <c:v>1.01</c:v>
                </c:pt>
                <c:pt idx="3">
                  <c:v>0.65666666666666673</c:v>
                </c:pt>
                <c:pt idx="4">
                  <c:v>0.58333333333333337</c:v>
                </c:pt>
                <c:pt idx="5">
                  <c:v>0.60666666666666658</c:v>
                </c:pt>
              </c:numCache>
            </c:numRef>
          </c:xVal>
          <c:yVal>
            <c:numRef>
              <c:f>'[1]Langm Isotherm(non-linear)_Fe'!$AF$109:$AF$114</c:f>
              <c:numCache>
                <c:formatCode>General</c:formatCode>
                <c:ptCount val="6"/>
                <c:pt idx="0">
                  <c:v>2.1849252383709733E-5</c:v>
                </c:pt>
                <c:pt idx="1">
                  <c:v>2.1125912745616493E-5</c:v>
                </c:pt>
                <c:pt idx="2">
                  <c:v>2.0893260216081252E-5</c:v>
                </c:pt>
                <c:pt idx="3">
                  <c:v>1.9861213818872135E-5</c:v>
                </c:pt>
                <c:pt idx="4">
                  <c:v>1.9514813087569702E-5</c:v>
                </c:pt>
                <c:pt idx="5">
                  <c:v>1.963274305905445E-5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09568"/>
        <c:axId val="404161848"/>
      </c:scatterChart>
      <c:valAx>
        <c:axId val="404009568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161848"/>
        <c:crosses val="autoZero"/>
        <c:crossBetween val="midCat"/>
      </c:valAx>
      <c:valAx>
        <c:axId val="404161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009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0.262 l/min flow rate &amp; 2.52ml/min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2398097112860893"/>
                  <c:y val="7.530621172353455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Isotherm(non-linear)_Fe'!$N$109:$N$114</c:f>
              <c:numCache>
                <c:formatCode>General</c:formatCode>
                <c:ptCount val="6"/>
                <c:pt idx="0">
                  <c:v>1.8</c:v>
                </c:pt>
                <c:pt idx="1">
                  <c:v>1.2766666666666666</c:v>
                </c:pt>
                <c:pt idx="2">
                  <c:v>0.93666666666666665</c:v>
                </c:pt>
                <c:pt idx="3">
                  <c:v>0.71333333333333326</c:v>
                </c:pt>
                <c:pt idx="4">
                  <c:v>0.57999999999999996</c:v>
                </c:pt>
                <c:pt idx="5">
                  <c:v>0.54333333333333333</c:v>
                </c:pt>
              </c:numCache>
            </c:numRef>
          </c:xVal>
          <c:yVal>
            <c:numRef>
              <c:f>'[1]Langm Isotherm(non-linear)_Fe'!$T$109:$T$114</c:f>
              <c:numCache>
                <c:formatCode>General</c:formatCode>
                <c:ptCount val="6"/>
                <c:pt idx="0">
                  <c:v>2.1818008399589716E-5</c:v>
                </c:pt>
                <c:pt idx="1">
                  <c:v>2.1323391762191104E-5</c:v>
                </c:pt>
                <c:pt idx="2">
                  <c:v>2.0736475006948393E-5</c:v>
                </c:pt>
                <c:pt idx="3">
                  <c:v>2.0086518171616791E-5</c:v>
                </c:pt>
                <c:pt idx="4">
                  <c:v>1.9497312925432745E-5</c:v>
                </c:pt>
                <c:pt idx="5">
                  <c:v>1.9292988488385178E-5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2240"/>
        <c:axId val="404161064"/>
      </c:scatterChart>
      <c:valAx>
        <c:axId val="404162240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161064"/>
        <c:crosses val="autoZero"/>
        <c:crossBetween val="midCat"/>
      </c:valAx>
      <c:valAx>
        <c:axId val="404161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1622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Lungmuir non-linear isotherm 0.174l/min flow rate &amp; 1.67ml/min oxidation rate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8.5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715457130358705"/>
                  <c:y val="-1.388888888888888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'[1]Langm Isotherm(non-linear)_Fe'!$B$109:$B$114</c:f>
              <c:numCache>
                <c:formatCode>General</c:formatCode>
                <c:ptCount val="6"/>
                <c:pt idx="0">
                  <c:v>1.8966666666666665</c:v>
                </c:pt>
                <c:pt idx="1">
                  <c:v>0.90666666666666673</c:v>
                </c:pt>
                <c:pt idx="2">
                  <c:v>0.34999999999999992</c:v>
                </c:pt>
                <c:pt idx="3">
                  <c:v>0.19666666666666668</c:v>
                </c:pt>
                <c:pt idx="4">
                  <c:v>0.18333333333333335</c:v>
                </c:pt>
                <c:pt idx="5">
                  <c:v>0.1466666666666667</c:v>
                </c:pt>
              </c:numCache>
            </c:numRef>
          </c:xVal>
          <c:yVal>
            <c:numRef>
              <c:f>'[1]Langm Isotherm(non-linear)_Fe'!$H$109:$H$114</c:f>
              <c:numCache>
                <c:formatCode>General</c:formatCode>
                <c:ptCount val="6"/>
                <c:pt idx="0">
                  <c:v>2.1881113827070497E-5</c:v>
                </c:pt>
                <c:pt idx="1">
                  <c:v>2.0665803439496593E-5</c:v>
                </c:pt>
                <c:pt idx="2">
                  <c:v>1.7674573986368801E-5</c:v>
                </c:pt>
                <c:pt idx="3">
                  <c:v>1.4930317334789147E-5</c:v>
                </c:pt>
                <c:pt idx="4">
                  <c:v>1.4555153193850052E-5</c:v>
                </c:pt>
                <c:pt idx="5">
                  <c:v>1.3320864575070835E-5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4592"/>
        <c:axId val="404163808"/>
      </c:scatterChart>
      <c:valAx>
        <c:axId val="40416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Ce (mg/l)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163808"/>
        <c:crosses val="autoZero"/>
        <c:crossBetween val="midCat"/>
      </c:valAx>
      <c:valAx>
        <c:axId val="404163808"/>
        <c:scaling>
          <c:orientation val="minMax"/>
          <c:min val="1.2000000000000005E-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qe 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1645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36</xdr:row>
      <xdr:rowOff>171450</xdr:rowOff>
    </xdr:from>
    <xdr:to>
      <xdr:col>6</xdr:col>
      <xdr:colOff>628650</xdr:colOff>
      <xdr:row>52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514350</xdr:colOff>
      <xdr:row>36</xdr:row>
      <xdr:rowOff>104775</xdr:rowOff>
    </xdr:from>
    <xdr:to>
      <xdr:col>19</xdr:col>
      <xdr:colOff>438150</xdr:colOff>
      <xdr:row>50</xdr:row>
      <xdr:rowOff>180975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257175</xdr:colOff>
      <xdr:row>36</xdr:row>
      <xdr:rowOff>123825</xdr:rowOff>
    </xdr:from>
    <xdr:to>
      <xdr:col>32</xdr:col>
      <xdr:colOff>561975</xdr:colOff>
      <xdr:row>51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83</xdr:row>
      <xdr:rowOff>171450</xdr:rowOff>
    </xdr:from>
    <xdr:to>
      <xdr:col>5</xdr:col>
      <xdr:colOff>542925</xdr:colOff>
      <xdr:row>98</xdr:row>
      <xdr:rowOff>57150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161925</xdr:colOff>
      <xdr:row>85</xdr:row>
      <xdr:rowOff>0</xdr:rowOff>
    </xdr:from>
    <xdr:to>
      <xdr:col>19</xdr:col>
      <xdr:colOff>85725</xdr:colOff>
      <xdr:row>99</xdr:row>
      <xdr:rowOff>76200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428625</xdr:colOff>
      <xdr:row>84</xdr:row>
      <xdr:rowOff>19050</xdr:rowOff>
    </xdr:from>
    <xdr:to>
      <xdr:col>33</xdr:col>
      <xdr:colOff>123825</xdr:colOff>
      <xdr:row>98</xdr:row>
      <xdr:rowOff>95250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9525</xdr:colOff>
      <xdr:row>127</xdr:row>
      <xdr:rowOff>142875</xdr:rowOff>
    </xdr:from>
    <xdr:to>
      <xdr:col>32</xdr:col>
      <xdr:colOff>314325</xdr:colOff>
      <xdr:row>142</xdr:row>
      <xdr:rowOff>28575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133350</xdr:colOff>
      <xdr:row>128</xdr:row>
      <xdr:rowOff>28575</xdr:rowOff>
    </xdr:from>
    <xdr:to>
      <xdr:col>20</xdr:col>
      <xdr:colOff>57150</xdr:colOff>
      <xdr:row>142</xdr:row>
      <xdr:rowOff>104775</xdr:rowOff>
    </xdr:to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495300</xdr:colOff>
      <xdr:row>127</xdr:row>
      <xdr:rowOff>142875</xdr:rowOff>
    </xdr:from>
    <xdr:to>
      <xdr:col>6</xdr:col>
      <xdr:colOff>104775</xdr:colOff>
      <xdr:row>142</xdr:row>
      <xdr:rowOff>28575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37</xdr:row>
      <xdr:rowOff>161925</xdr:rowOff>
    </xdr:from>
    <xdr:to>
      <xdr:col>5</xdr:col>
      <xdr:colOff>752475</xdr:colOff>
      <xdr:row>53</xdr:row>
      <xdr:rowOff>85725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514350</xdr:colOff>
      <xdr:row>37</xdr:row>
      <xdr:rowOff>142875</xdr:rowOff>
    </xdr:from>
    <xdr:to>
      <xdr:col>20</xdr:col>
      <xdr:colOff>200025</xdr:colOff>
      <xdr:row>53</xdr:row>
      <xdr:rowOff>19050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257175</xdr:colOff>
      <xdr:row>36</xdr:row>
      <xdr:rowOff>123825</xdr:rowOff>
    </xdr:from>
    <xdr:to>
      <xdr:col>32</xdr:col>
      <xdr:colOff>561975</xdr:colOff>
      <xdr:row>51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83</xdr:row>
      <xdr:rowOff>171450</xdr:rowOff>
    </xdr:from>
    <xdr:to>
      <xdr:col>5</xdr:col>
      <xdr:colOff>542925</xdr:colOff>
      <xdr:row>98</xdr:row>
      <xdr:rowOff>57150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161925</xdr:colOff>
      <xdr:row>85</xdr:row>
      <xdr:rowOff>0</xdr:rowOff>
    </xdr:from>
    <xdr:to>
      <xdr:col>19</xdr:col>
      <xdr:colOff>85725</xdr:colOff>
      <xdr:row>99</xdr:row>
      <xdr:rowOff>76200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428625</xdr:colOff>
      <xdr:row>84</xdr:row>
      <xdr:rowOff>19050</xdr:rowOff>
    </xdr:from>
    <xdr:to>
      <xdr:col>33</xdr:col>
      <xdr:colOff>123825</xdr:colOff>
      <xdr:row>98</xdr:row>
      <xdr:rowOff>95250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9525</xdr:colOff>
      <xdr:row>127</xdr:row>
      <xdr:rowOff>142875</xdr:rowOff>
    </xdr:from>
    <xdr:to>
      <xdr:col>32</xdr:col>
      <xdr:colOff>314325</xdr:colOff>
      <xdr:row>142</xdr:row>
      <xdr:rowOff>28575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133350</xdr:colOff>
      <xdr:row>128</xdr:row>
      <xdr:rowOff>28575</xdr:rowOff>
    </xdr:from>
    <xdr:to>
      <xdr:col>20</xdr:col>
      <xdr:colOff>57150</xdr:colOff>
      <xdr:row>142</xdr:row>
      <xdr:rowOff>104775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495300</xdr:colOff>
      <xdr:row>127</xdr:row>
      <xdr:rowOff>142875</xdr:rowOff>
    </xdr:from>
    <xdr:to>
      <xdr:col>6</xdr:col>
      <xdr:colOff>104775</xdr:colOff>
      <xdr:row>142</xdr:row>
      <xdr:rowOff>28575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257175</xdr:colOff>
      <xdr:row>36</xdr:row>
      <xdr:rowOff>123825</xdr:rowOff>
    </xdr:from>
    <xdr:to>
      <xdr:col>32</xdr:col>
      <xdr:colOff>561975</xdr:colOff>
      <xdr:row>51</xdr:row>
      <xdr:rowOff>9525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161925</xdr:colOff>
      <xdr:row>85</xdr:row>
      <xdr:rowOff>0</xdr:rowOff>
    </xdr:from>
    <xdr:to>
      <xdr:col>19</xdr:col>
      <xdr:colOff>85725</xdr:colOff>
      <xdr:row>99</xdr:row>
      <xdr:rowOff>76200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428625</xdr:colOff>
      <xdr:row>84</xdr:row>
      <xdr:rowOff>19050</xdr:rowOff>
    </xdr:from>
    <xdr:to>
      <xdr:col>33</xdr:col>
      <xdr:colOff>123825</xdr:colOff>
      <xdr:row>98</xdr:row>
      <xdr:rowOff>95250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9525</xdr:colOff>
      <xdr:row>127</xdr:row>
      <xdr:rowOff>142875</xdr:rowOff>
    </xdr:from>
    <xdr:to>
      <xdr:col>32</xdr:col>
      <xdr:colOff>314325</xdr:colOff>
      <xdr:row>142</xdr:row>
      <xdr:rowOff>28575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133350</xdr:colOff>
      <xdr:row>128</xdr:row>
      <xdr:rowOff>28575</xdr:rowOff>
    </xdr:from>
    <xdr:to>
      <xdr:col>20</xdr:col>
      <xdr:colOff>57150</xdr:colOff>
      <xdr:row>142</xdr:row>
      <xdr:rowOff>104775</xdr:rowOff>
    </xdr:to>
    <xdr:graphicFrame macro="">
      <xdr:nvGraphicFramePr>
        <xdr:cNvPr id="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495300</xdr:colOff>
      <xdr:row>127</xdr:row>
      <xdr:rowOff>142875</xdr:rowOff>
    </xdr:from>
    <xdr:to>
      <xdr:col>6</xdr:col>
      <xdr:colOff>104775</xdr:colOff>
      <xdr:row>142</xdr:row>
      <xdr:rowOff>28575</xdr:rowOff>
    </xdr:to>
    <xdr:graphicFrame macro="">
      <xdr:nvGraphicFramePr>
        <xdr:cNvPr id="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ults%20&amp;%20Graphs%20Spread%20Sheet_2022_Non%20Lin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 of 6.5"/>
      <sheetName val="pH of 7.5"/>
      <sheetName val="pH of 8.5"/>
      <sheetName val="Initial Results"/>
      <sheetName val="Graphs"/>
      <sheetName val="First Results Graphs"/>
      <sheetName val="Comparison Graphs %"/>
      <sheetName val="Iron Graphs"/>
      <sheetName val="Manganese Graphs"/>
      <sheetName val="Langm Isotherm(non-linear)_Fe"/>
      <sheetName val="Langmuir Iso(non-linear)_Mn"/>
      <sheetName val="Freundlich Isoth(non-linear)_Fe"/>
      <sheetName val="Freundlich Iso(non-linear)_Mn"/>
      <sheetName val="Temkin_Fe(nonlinear)"/>
      <sheetName val="Temkin_Mn(nonlinear)"/>
      <sheetName val="Dub_Fe(nonlinear)"/>
      <sheetName val="Dub_Mn(nonlinear)"/>
      <sheetName val="Fe_non linear"/>
      <sheetName val="Mn_non linear"/>
      <sheetName val="Pseudo non linear First Ord_Fe"/>
      <sheetName val="Pseudo first ord non linear_Mn"/>
      <sheetName val="Pseudo seco order non-linear_Fe"/>
      <sheetName val="Pseudo non linear Sec_Mn"/>
      <sheetName val="Elovich Kinetic non-linear_Fe"/>
      <sheetName val="Elovich Kinetic non linear_Mn"/>
      <sheetName val="Intra Particle non-linear_Fe"/>
      <sheetName val="Intra Particle non_linear_Mn"/>
      <sheetName val="Statistics"/>
      <sheetName val="Error Function_Fe"/>
      <sheetName val="Error Function_M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A34" t="str">
            <v>Iron (mg/l)</v>
          </cell>
        </row>
        <row r="35">
          <cell r="A35" t="str">
            <v>Time (min)</v>
          </cell>
          <cell r="B35">
            <v>6.5</v>
          </cell>
          <cell r="E35">
            <v>7.5</v>
          </cell>
          <cell r="H35">
            <v>8.5</v>
          </cell>
        </row>
        <row r="36">
          <cell r="B36" t="str">
            <v>0,174 (l/min)</v>
          </cell>
          <cell r="C36" t="str">
            <v>0,262 (l/min)</v>
          </cell>
          <cell r="D36" t="str">
            <v>0,523 (l/min)</v>
          </cell>
          <cell r="E36" t="str">
            <v>0,174 (l/min)</v>
          </cell>
          <cell r="F36" t="str">
            <v>0,262 (l/min)</v>
          </cell>
          <cell r="G36" t="str">
            <v>0,523 (l/min)</v>
          </cell>
          <cell r="H36" t="str">
            <v>0,174 (l/min)</v>
          </cell>
          <cell r="I36" t="str">
            <v>0,262 (l/min)</v>
          </cell>
          <cell r="J36" t="str">
            <v>0,523 (l/min)</v>
          </cell>
        </row>
        <row r="37">
          <cell r="B37" t="str">
            <v>1,67 (ml/min)</v>
          </cell>
          <cell r="C37" t="str">
            <v>2,52(ml/min)</v>
          </cell>
          <cell r="D37" t="str">
            <v>5,0 (ml/min)</v>
          </cell>
          <cell r="E37" t="str">
            <v>1,67 (ml/min)</v>
          </cell>
          <cell r="F37" t="str">
            <v>2,52(ml/min)</v>
          </cell>
          <cell r="G37" t="str">
            <v>5,0 (ml/min)</v>
          </cell>
          <cell r="H37" t="str">
            <v>1,67 (ml/min)</v>
          </cell>
          <cell r="I37" t="str">
            <v>2,52(ml/min)</v>
          </cell>
          <cell r="J37" t="str">
            <v>5,0 (ml/min)</v>
          </cell>
        </row>
        <row r="38">
          <cell r="A38">
            <v>10</v>
          </cell>
          <cell r="B38">
            <v>2.5</v>
          </cell>
          <cell r="C38">
            <v>2.8</v>
          </cell>
          <cell r="D38">
            <v>2.2000000000000002</v>
          </cell>
          <cell r="E38">
            <v>1.6</v>
          </cell>
          <cell r="F38">
            <v>1.63</v>
          </cell>
          <cell r="G38">
            <v>1.6</v>
          </cell>
          <cell r="H38">
            <v>1.8966666666666665</v>
          </cell>
          <cell r="I38">
            <v>1.8</v>
          </cell>
          <cell r="J38">
            <v>1.8466666666666667</v>
          </cell>
        </row>
        <row r="39">
          <cell r="A39">
            <v>20</v>
          </cell>
          <cell r="B39">
            <v>1.24</v>
          </cell>
          <cell r="C39">
            <v>2.6</v>
          </cell>
          <cell r="D39">
            <v>2.2000000000000002</v>
          </cell>
          <cell r="E39">
            <v>1.1100000000000001</v>
          </cell>
          <cell r="F39">
            <v>1.2</v>
          </cell>
          <cell r="G39">
            <v>1.5</v>
          </cell>
          <cell r="H39">
            <v>0.90666666666666673</v>
          </cell>
          <cell r="I39">
            <v>1.2766666666666666</v>
          </cell>
          <cell r="J39">
            <v>1.1399999999999999</v>
          </cell>
        </row>
        <row r="40">
          <cell r="A40">
            <v>30</v>
          </cell>
          <cell r="B40">
            <v>1.07</v>
          </cell>
          <cell r="C40">
            <v>2.38</v>
          </cell>
          <cell r="D40">
            <v>2.29</v>
          </cell>
          <cell r="E40">
            <v>0.54</v>
          </cell>
          <cell r="F40">
            <v>0.89</v>
          </cell>
          <cell r="G40">
            <v>1.24</v>
          </cell>
          <cell r="H40">
            <v>0.34999999999999992</v>
          </cell>
          <cell r="I40">
            <v>0.93666666666666665</v>
          </cell>
          <cell r="J40">
            <v>1.01</v>
          </cell>
        </row>
        <row r="41">
          <cell r="A41">
            <v>40</v>
          </cell>
          <cell r="B41">
            <v>1.1000000000000001</v>
          </cell>
          <cell r="C41">
            <v>1.8</v>
          </cell>
          <cell r="D41">
            <v>2.2000000000000002</v>
          </cell>
          <cell r="E41">
            <v>0.44</v>
          </cell>
          <cell r="F41">
            <v>0.9</v>
          </cell>
          <cell r="G41">
            <v>1.2</v>
          </cell>
          <cell r="H41">
            <v>0.19666666666666668</v>
          </cell>
          <cell r="I41">
            <v>0.71333333333333326</v>
          </cell>
          <cell r="J41">
            <v>0.65666666666666673</v>
          </cell>
        </row>
        <row r="42">
          <cell r="A42">
            <v>50</v>
          </cell>
          <cell r="B42">
            <v>1.1499999999999999</v>
          </cell>
          <cell r="C42">
            <v>2</v>
          </cell>
          <cell r="D42">
            <v>2.4</v>
          </cell>
          <cell r="E42">
            <v>0.45</v>
          </cell>
          <cell r="F42">
            <v>0.9</v>
          </cell>
          <cell r="G42">
            <v>1.1000000000000001</v>
          </cell>
          <cell r="H42">
            <v>0.18333333333333335</v>
          </cell>
          <cell r="I42">
            <v>0.57999999999999996</v>
          </cell>
          <cell r="J42">
            <v>0.58333333333333337</v>
          </cell>
        </row>
        <row r="43">
          <cell r="A43">
            <v>60</v>
          </cell>
          <cell r="B43">
            <v>1.3</v>
          </cell>
          <cell r="C43">
            <v>1.71</v>
          </cell>
          <cell r="D43">
            <v>2.56</v>
          </cell>
          <cell r="E43">
            <v>0.42</v>
          </cell>
          <cell r="F43">
            <v>0.89</v>
          </cell>
          <cell r="G43">
            <v>1.1100000000000001</v>
          </cell>
          <cell r="H43">
            <v>0.1466666666666667</v>
          </cell>
          <cell r="I43">
            <v>0.54333333333333333</v>
          </cell>
          <cell r="J43">
            <v>0.60666666666666658</v>
          </cell>
        </row>
      </sheetData>
      <sheetData sheetId="8">
        <row r="34">
          <cell r="C34" t="str">
            <v>Manganese (mg/l)</v>
          </cell>
        </row>
        <row r="35">
          <cell r="C35" t="str">
            <v>Time (min)</v>
          </cell>
          <cell r="D35">
            <v>6.5</v>
          </cell>
          <cell r="G35">
            <v>7.5</v>
          </cell>
          <cell r="J35">
            <v>8.5</v>
          </cell>
        </row>
        <row r="36">
          <cell r="D36" t="str">
            <v>0,174 (l/min)</v>
          </cell>
          <cell r="E36" t="str">
            <v>0,262 (l/min)</v>
          </cell>
          <cell r="F36" t="str">
            <v>0,523 (l/min)</v>
          </cell>
          <cell r="G36" t="str">
            <v>0,174 (l/min)</v>
          </cell>
          <cell r="H36" t="str">
            <v>0,262 (l/min)</v>
          </cell>
          <cell r="I36" t="str">
            <v>0,523 (l/min)</v>
          </cell>
          <cell r="J36" t="str">
            <v>0,174 (l/min)</v>
          </cell>
          <cell r="K36" t="str">
            <v>0,262 (l/min)</v>
          </cell>
          <cell r="L36" t="str">
            <v>0,523 (l/min)</v>
          </cell>
        </row>
        <row r="37">
          <cell r="D37" t="str">
            <v>1,67 (ml/min)</v>
          </cell>
          <cell r="E37" t="str">
            <v>2,52(ml/min)</v>
          </cell>
          <cell r="F37" t="str">
            <v>5,0 (ml/min)</v>
          </cell>
          <cell r="G37" t="str">
            <v>1,67 (ml/min)</v>
          </cell>
          <cell r="H37" t="str">
            <v>2,52(ml/min)</v>
          </cell>
          <cell r="I37" t="str">
            <v>5,0 (ml/min)</v>
          </cell>
          <cell r="J37" t="str">
            <v>1,67 (ml/min)</v>
          </cell>
          <cell r="K37" t="str">
            <v>2,52(ml/min)</v>
          </cell>
          <cell r="L37" t="str">
            <v>5,0 (ml/min)</v>
          </cell>
        </row>
        <row r="38">
          <cell r="C38">
            <v>10</v>
          </cell>
          <cell r="D38">
            <v>0.3</v>
          </cell>
          <cell r="E38">
            <v>0.2</v>
          </cell>
          <cell r="F38">
            <v>0.5</v>
          </cell>
          <cell r="G38">
            <v>0.53</v>
          </cell>
          <cell r="H38">
            <v>0.37</v>
          </cell>
          <cell r="I38">
            <v>0.5</v>
          </cell>
          <cell r="J38">
            <v>0.53333333333333333</v>
          </cell>
          <cell r="K38">
            <v>0.53333333333333333</v>
          </cell>
          <cell r="L38">
            <v>0.6333333333333333</v>
          </cell>
        </row>
        <row r="39">
          <cell r="C39">
            <v>20</v>
          </cell>
          <cell r="D39">
            <v>0.4</v>
          </cell>
          <cell r="E39">
            <v>0.2</v>
          </cell>
          <cell r="F39">
            <v>0.6</v>
          </cell>
          <cell r="G39">
            <v>0.5</v>
          </cell>
          <cell r="H39">
            <v>0.3</v>
          </cell>
          <cell r="I39">
            <v>0.6</v>
          </cell>
          <cell r="J39">
            <v>0.56666666666666676</v>
          </cell>
          <cell r="K39">
            <v>0.5</v>
          </cell>
          <cell r="L39">
            <v>0.5</v>
          </cell>
        </row>
        <row r="40">
          <cell r="C40">
            <v>30</v>
          </cell>
          <cell r="D40">
            <v>0.63</v>
          </cell>
          <cell r="E40">
            <v>0.37</v>
          </cell>
          <cell r="F40">
            <v>0.63</v>
          </cell>
          <cell r="G40">
            <v>0.5</v>
          </cell>
          <cell r="H40">
            <v>0.33</v>
          </cell>
          <cell r="I40">
            <v>0.63</v>
          </cell>
          <cell r="J40">
            <v>0.46666666666666662</v>
          </cell>
          <cell r="K40">
            <v>0.5</v>
          </cell>
          <cell r="L40">
            <v>0.56666666666666676</v>
          </cell>
        </row>
        <row r="41">
          <cell r="C41">
            <v>40</v>
          </cell>
          <cell r="D41">
            <v>0.6</v>
          </cell>
          <cell r="E41">
            <v>0.3</v>
          </cell>
          <cell r="F41">
            <v>0.6</v>
          </cell>
          <cell r="G41">
            <v>0.5</v>
          </cell>
          <cell r="H41">
            <v>0.4</v>
          </cell>
          <cell r="I41">
            <v>0.6</v>
          </cell>
          <cell r="J41">
            <v>0.33333333333333331</v>
          </cell>
          <cell r="K41">
            <v>0.5</v>
          </cell>
          <cell r="L41">
            <v>0.56666666666666676</v>
          </cell>
        </row>
        <row r="42">
          <cell r="C42">
            <v>50</v>
          </cell>
          <cell r="D42">
            <v>0.5</v>
          </cell>
          <cell r="E42">
            <v>0.3</v>
          </cell>
          <cell r="F42">
            <v>0.4</v>
          </cell>
          <cell r="G42">
            <v>0.5</v>
          </cell>
          <cell r="H42">
            <v>0.4</v>
          </cell>
          <cell r="I42">
            <v>0.4</v>
          </cell>
          <cell r="J42">
            <v>0.43333333333333335</v>
          </cell>
          <cell r="K42">
            <v>0.46666666666666662</v>
          </cell>
          <cell r="L42">
            <v>0.6333333333333333</v>
          </cell>
        </row>
        <row r="43">
          <cell r="C43">
            <v>60</v>
          </cell>
          <cell r="D43">
            <v>0.5</v>
          </cell>
          <cell r="E43">
            <v>0.37</v>
          </cell>
          <cell r="F43">
            <v>0.5</v>
          </cell>
          <cell r="G43">
            <v>0.47</v>
          </cell>
          <cell r="H43">
            <v>0.3</v>
          </cell>
          <cell r="I43">
            <v>0.5</v>
          </cell>
          <cell r="J43">
            <v>0.53333333333333333</v>
          </cell>
          <cell r="K43">
            <v>0.53333333333333333</v>
          </cell>
          <cell r="L43">
            <v>0.6</v>
          </cell>
        </row>
      </sheetData>
      <sheetData sheetId="9">
        <row r="18">
          <cell r="B18">
            <v>2.5</v>
          </cell>
          <cell r="H18">
            <v>2.2169262032005872E-5</v>
          </cell>
          <cell r="N18">
            <v>2.8</v>
          </cell>
          <cell r="T18">
            <v>2.2268032075761868E-5</v>
          </cell>
          <cell r="Z18">
            <v>2.2000000000000002</v>
          </cell>
          <cell r="AF18">
            <v>2.2044814808042307E-5</v>
          </cell>
        </row>
        <row r="19">
          <cell r="B19">
            <v>1.24</v>
          </cell>
          <cell r="H19">
            <v>2.1274340118282944E-5</v>
          </cell>
          <cell r="N19">
            <v>2.6</v>
          </cell>
          <cell r="T19">
            <v>2.2204616973480304E-5</v>
          </cell>
          <cell r="Z19">
            <v>2.2000000000000002</v>
          </cell>
          <cell r="AF19">
            <v>2.2044814808042307E-5</v>
          </cell>
        </row>
        <row r="20">
          <cell r="B20">
            <v>1.07</v>
          </cell>
          <cell r="H20">
            <v>2.1007019199166285E-5</v>
          </cell>
          <cell r="N20">
            <v>2.38</v>
          </cell>
          <cell r="T20">
            <v>2.2123084560085952E-5</v>
          </cell>
          <cell r="Z20">
            <v>2.29</v>
          </cell>
          <cell r="AF20">
            <v>2.2085418487503853E-5</v>
          </cell>
        </row>
        <row r="21">
          <cell r="B21">
            <v>1.1000000000000001</v>
          </cell>
          <cell r="H21">
            <v>2.1059660856509784E-5</v>
          </cell>
          <cell r="N21">
            <v>1.8</v>
          </cell>
          <cell r="T21">
            <v>2.1818008399589716E-5</v>
          </cell>
          <cell r="Z21">
            <v>2.2000000000000002</v>
          </cell>
          <cell r="AF21">
            <v>2.2044814808042307E-5</v>
          </cell>
        </row>
        <row r="22">
          <cell r="B22">
            <v>1.1499999999999999</v>
          </cell>
          <cell r="H22">
            <v>2.1141817393701017E-5</v>
          </cell>
          <cell r="N22">
            <v>2</v>
          </cell>
          <cell r="T22">
            <v>2.1942171101133784E-5</v>
          </cell>
          <cell r="Z22">
            <v>2.4</v>
          </cell>
          <cell r="AF22">
            <v>2.2131087677557355E-5</v>
          </cell>
        </row>
        <row r="23">
          <cell r="B23">
            <v>1.3</v>
          </cell>
          <cell r="H23">
            <v>2.1353276240227009E-5</v>
          </cell>
          <cell r="N23">
            <v>1.71</v>
          </cell>
          <cell r="T23">
            <v>2.1753222341805601E-5</v>
          </cell>
          <cell r="Z23">
            <v>2.56</v>
          </cell>
          <cell r="AF23">
            <v>2.2190793036550588E-5</v>
          </cell>
        </row>
        <row r="65">
          <cell r="B65">
            <v>1.6</v>
          </cell>
          <cell r="H65">
            <v>2.1664767181504428E-5</v>
          </cell>
          <cell r="N65">
            <v>1.63</v>
          </cell>
          <cell r="T65">
            <v>2.1690001770641394E-5</v>
          </cell>
          <cell r="Z65">
            <v>1.6</v>
          </cell>
          <cell r="AF65">
            <v>2.1664767181504428E-5</v>
          </cell>
        </row>
        <row r="66">
          <cell r="B66">
            <v>1.1100000000000001</v>
          </cell>
          <cell r="H66">
            <v>2.1076631795582674E-5</v>
          </cell>
          <cell r="N66">
            <v>1.2</v>
          </cell>
          <cell r="T66">
            <v>2.1217692680688511E-5</v>
          </cell>
          <cell r="Z66">
            <v>1.5</v>
          </cell>
          <cell r="AF66">
            <v>2.1573851369152042E-5</v>
          </cell>
        </row>
        <row r="67">
          <cell r="B67">
            <v>0.54</v>
          </cell>
          <cell r="H67">
            <v>1.9273266875369544E-5</v>
          </cell>
          <cell r="N67">
            <v>0.89</v>
          </cell>
          <cell r="T67">
            <v>2.0624705495074454E-5</v>
          </cell>
          <cell r="Z67">
            <v>1.24</v>
          </cell>
          <cell r="AF67">
            <v>2.1274340118282944E-5</v>
          </cell>
        </row>
        <row r="68">
          <cell r="B68">
            <v>0.44</v>
          </cell>
          <cell r="H68">
            <v>1.8570047434543598E-5</v>
          </cell>
          <cell r="N68">
            <v>0.9</v>
          </cell>
          <cell r="T68">
            <v>2.0649527354515604E-5</v>
          </cell>
          <cell r="Z68">
            <v>1.2</v>
          </cell>
          <cell r="AF68">
            <v>2.1217692680688511E-5</v>
          </cell>
        </row>
        <row r="69">
          <cell r="B69">
            <v>0.45</v>
          </cell>
          <cell r="H69">
            <v>1.8651712344661487E-5</v>
          </cell>
          <cell r="N69">
            <v>0.9</v>
          </cell>
          <cell r="T69">
            <v>2.0649527354515604E-5</v>
          </cell>
          <cell r="Z69">
            <v>1.1000000000000001</v>
          </cell>
          <cell r="AF69">
            <v>2.1059660856509784E-5</v>
          </cell>
        </row>
        <row r="70">
          <cell r="B70">
            <v>0.42</v>
          </cell>
          <cell r="H70">
            <v>1.8397436890918588E-5</v>
          </cell>
          <cell r="N70">
            <v>0.89</v>
          </cell>
          <cell r="T70">
            <v>2.0624705495074454E-5</v>
          </cell>
          <cell r="Z70">
            <v>1.1100000000000001</v>
          </cell>
          <cell r="AF70">
            <v>2.1076631795582674E-5</v>
          </cell>
        </row>
        <row r="109">
          <cell r="B109">
            <v>1.8966666666666665</v>
          </cell>
          <cell r="H109">
            <v>2.1881113827070497E-5</v>
          </cell>
          <cell r="N109">
            <v>1.8</v>
          </cell>
          <cell r="T109">
            <v>2.1818008399589716E-5</v>
          </cell>
          <cell r="Z109">
            <v>1.8466666666666667</v>
          </cell>
          <cell r="AF109">
            <v>2.1849252383709733E-5</v>
          </cell>
        </row>
        <row r="110">
          <cell r="B110">
            <v>0.90666666666666673</v>
          </cell>
          <cell r="H110">
            <v>2.0665803439496593E-5</v>
          </cell>
          <cell r="N110">
            <v>1.2766666666666666</v>
          </cell>
          <cell r="T110">
            <v>2.1323391762191104E-5</v>
          </cell>
          <cell r="Z110">
            <v>1.1399999999999999</v>
          </cell>
          <cell r="AF110">
            <v>2.1125912745616493E-5</v>
          </cell>
        </row>
        <row r="111">
          <cell r="B111">
            <v>0.34999999999999992</v>
          </cell>
          <cell r="H111">
            <v>1.7674573986368801E-5</v>
          </cell>
          <cell r="N111">
            <v>0.93666666666666665</v>
          </cell>
          <cell r="T111">
            <v>2.0736475006948393E-5</v>
          </cell>
          <cell r="Z111">
            <v>1.01</v>
          </cell>
          <cell r="AF111">
            <v>2.0893260216081252E-5</v>
          </cell>
        </row>
        <row r="112">
          <cell r="B112">
            <v>0.19666666666666668</v>
          </cell>
          <cell r="H112">
            <v>1.4930317334789147E-5</v>
          </cell>
          <cell r="N112">
            <v>0.71333333333333326</v>
          </cell>
          <cell r="T112">
            <v>2.0086518171616791E-5</v>
          </cell>
          <cell r="Z112">
            <v>0.65666666666666673</v>
          </cell>
          <cell r="AF112">
            <v>1.9861213818872135E-5</v>
          </cell>
        </row>
        <row r="113">
          <cell r="B113">
            <v>0.18333333333333335</v>
          </cell>
          <cell r="H113">
            <v>1.4555153193850052E-5</v>
          </cell>
          <cell r="N113">
            <v>0.57999999999999996</v>
          </cell>
          <cell r="T113">
            <v>1.9497312925432745E-5</v>
          </cell>
          <cell r="Z113">
            <v>0.58333333333333337</v>
          </cell>
          <cell r="AF113">
            <v>1.9514813087569702E-5</v>
          </cell>
        </row>
        <row r="114">
          <cell r="B114">
            <v>0.1466666666666667</v>
          </cell>
          <cell r="H114">
            <v>1.3320864575070835E-5</v>
          </cell>
          <cell r="N114">
            <v>0.54333333333333333</v>
          </cell>
          <cell r="T114">
            <v>1.9292988488385178E-5</v>
          </cell>
          <cell r="Z114">
            <v>0.60666666666666658</v>
          </cell>
          <cell r="AF114">
            <v>1.963274305905445E-5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workbookViewId="0">
      <selection activeCell="A12" sqref="A12:XFD144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1" max="11" width="11" bestFit="1" customWidth="1"/>
    <col min="12" max="12" width="9.140625" style="1"/>
    <col min="17" max="17" width="12" bestFit="1" customWidth="1"/>
    <col min="19" max="19" width="12" bestFit="1" customWidth="1"/>
    <col min="20" max="20" width="11" bestFit="1" customWidth="1"/>
    <col min="24" max="24" width="9.140625" style="1"/>
    <col min="32" max="32" width="12" bestFit="1" customWidth="1"/>
    <col min="34" max="34" width="12" bestFit="1" customWidth="1"/>
    <col min="257" max="257" width="10.7109375" bestFit="1" customWidth="1"/>
    <col min="258" max="258" width="13.140625" bestFit="1" customWidth="1"/>
    <col min="259" max="259" width="12.5703125" bestFit="1" customWidth="1"/>
    <col min="260" max="260" width="12.28515625" bestFit="1" customWidth="1"/>
    <col min="261" max="261" width="13.140625" bestFit="1" customWidth="1"/>
    <col min="262" max="262" width="12.5703125" bestFit="1" customWidth="1"/>
    <col min="263" max="263" width="12.28515625" bestFit="1" customWidth="1"/>
    <col min="264" max="264" width="13.140625" bestFit="1" customWidth="1"/>
    <col min="265" max="265" width="12.5703125" bestFit="1" customWidth="1"/>
    <col min="266" max="266" width="12.28515625" bestFit="1" customWidth="1"/>
    <col min="267" max="267" width="11" bestFit="1" customWidth="1"/>
    <col min="273" max="273" width="12" bestFit="1" customWidth="1"/>
    <col min="275" max="275" width="12" bestFit="1" customWidth="1"/>
    <col min="513" max="513" width="10.7109375" bestFit="1" customWidth="1"/>
    <col min="514" max="514" width="13.140625" bestFit="1" customWidth="1"/>
    <col min="515" max="515" width="12.5703125" bestFit="1" customWidth="1"/>
    <col min="516" max="516" width="12.28515625" bestFit="1" customWidth="1"/>
    <col min="517" max="517" width="13.140625" bestFit="1" customWidth="1"/>
    <col min="518" max="518" width="12.5703125" bestFit="1" customWidth="1"/>
    <col min="519" max="519" width="12.28515625" bestFit="1" customWidth="1"/>
    <col min="520" max="520" width="13.140625" bestFit="1" customWidth="1"/>
    <col min="521" max="521" width="12.5703125" bestFit="1" customWidth="1"/>
    <col min="522" max="522" width="12.28515625" bestFit="1" customWidth="1"/>
    <col min="523" max="523" width="11" bestFit="1" customWidth="1"/>
    <col min="529" max="529" width="12" bestFit="1" customWidth="1"/>
    <col min="531" max="531" width="12" bestFit="1" customWidth="1"/>
    <col min="769" max="769" width="10.7109375" bestFit="1" customWidth="1"/>
    <col min="770" max="770" width="13.140625" bestFit="1" customWidth="1"/>
    <col min="771" max="771" width="12.5703125" bestFit="1" customWidth="1"/>
    <col min="772" max="772" width="12.28515625" bestFit="1" customWidth="1"/>
    <col min="773" max="773" width="13.140625" bestFit="1" customWidth="1"/>
    <col min="774" max="774" width="12.5703125" bestFit="1" customWidth="1"/>
    <col min="775" max="775" width="12.28515625" bestFit="1" customWidth="1"/>
    <col min="776" max="776" width="13.140625" bestFit="1" customWidth="1"/>
    <col min="777" max="777" width="12.5703125" bestFit="1" customWidth="1"/>
    <col min="778" max="778" width="12.28515625" bestFit="1" customWidth="1"/>
    <col min="779" max="779" width="11" bestFit="1" customWidth="1"/>
    <col min="785" max="785" width="12" bestFit="1" customWidth="1"/>
    <col min="787" max="787" width="12" bestFit="1" customWidth="1"/>
    <col min="1025" max="1025" width="10.7109375" bestFit="1" customWidth="1"/>
    <col min="1026" max="1026" width="13.140625" bestFit="1" customWidth="1"/>
    <col min="1027" max="1027" width="12.5703125" bestFit="1" customWidth="1"/>
    <col min="1028" max="1028" width="12.28515625" bestFit="1" customWidth="1"/>
    <col min="1029" max="1029" width="13.140625" bestFit="1" customWidth="1"/>
    <col min="1030" max="1030" width="12.5703125" bestFit="1" customWidth="1"/>
    <col min="1031" max="1031" width="12.28515625" bestFit="1" customWidth="1"/>
    <col min="1032" max="1032" width="13.140625" bestFit="1" customWidth="1"/>
    <col min="1033" max="1033" width="12.5703125" bestFit="1" customWidth="1"/>
    <col min="1034" max="1034" width="12.28515625" bestFit="1" customWidth="1"/>
    <col min="1035" max="1035" width="11" bestFit="1" customWidth="1"/>
    <col min="1041" max="1041" width="12" bestFit="1" customWidth="1"/>
    <col min="1043" max="1043" width="12" bestFit="1" customWidth="1"/>
    <col min="1281" max="1281" width="10.7109375" bestFit="1" customWidth="1"/>
    <col min="1282" max="1282" width="13.140625" bestFit="1" customWidth="1"/>
    <col min="1283" max="1283" width="12.5703125" bestFit="1" customWidth="1"/>
    <col min="1284" max="1284" width="12.28515625" bestFit="1" customWidth="1"/>
    <col min="1285" max="1285" width="13.140625" bestFit="1" customWidth="1"/>
    <col min="1286" max="1286" width="12.5703125" bestFit="1" customWidth="1"/>
    <col min="1287" max="1287" width="12.28515625" bestFit="1" customWidth="1"/>
    <col min="1288" max="1288" width="13.140625" bestFit="1" customWidth="1"/>
    <col min="1289" max="1289" width="12.5703125" bestFit="1" customWidth="1"/>
    <col min="1290" max="1290" width="12.28515625" bestFit="1" customWidth="1"/>
    <col min="1291" max="1291" width="11" bestFit="1" customWidth="1"/>
    <col min="1297" max="1297" width="12" bestFit="1" customWidth="1"/>
    <col min="1299" max="1299" width="12" bestFit="1" customWidth="1"/>
    <col min="1537" max="1537" width="10.7109375" bestFit="1" customWidth="1"/>
    <col min="1538" max="1538" width="13.140625" bestFit="1" customWidth="1"/>
    <col min="1539" max="1539" width="12.5703125" bestFit="1" customWidth="1"/>
    <col min="1540" max="1540" width="12.28515625" bestFit="1" customWidth="1"/>
    <col min="1541" max="1541" width="13.140625" bestFit="1" customWidth="1"/>
    <col min="1542" max="1542" width="12.5703125" bestFit="1" customWidth="1"/>
    <col min="1543" max="1543" width="12.28515625" bestFit="1" customWidth="1"/>
    <col min="1544" max="1544" width="13.140625" bestFit="1" customWidth="1"/>
    <col min="1545" max="1545" width="12.5703125" bestFit="1" customWidth="1"/>
    <col min="1546" max="1546" width="12.28515625" bestFit="1" customWidth="1"/>
    <col min="1547" max="1547" width="11" bestFit="1" customWidth="1"/>
    <col min="1553" max="1553" width="12" bestFit="1" customWidth="1"/>
    <col min="1555" max="1555" width="12" bestFit="1" customWidth="1"/>
    <col min="1793" max="1793" width="10.7109375" bestFit="1" customWidth="1"/>
    <col min="1794" max="1794" width="13.140625" bestFit="1" customWidth="1"/>
    <col min="1795" max="1795" width="12.5703125" bestFit="1" customWidth="1"/>
    <col min="1796" max="1796" width="12.28515625" bestFit="1" customWidth="1"/>
    <col min="1797" max="1797" width="13.140625" bestFit="1" customWidth="1"/>
    <col min="1798" max="1798" width="12.5703125" bestFit="1" customWidth="1"/>
    <col min="1799" max="1799" width="12.28515625" bestFit="1" customWidth="1"/>
    <col min="1800" max="1800" width="13.140625" bestFit="1" customWidth="1"/>
    <col min="1801" max="1801" width="12.5703125" bestFit="1" customWidth="1"/>
    <col min="1802" max="1802" width="12.28515625" bestFit="1" customWidth="1"/>
    <col min="1803" max="1803" width="11" bestFit="1" customWidth="1"/>
    <col min="1809" max="1809" width="12" bestFit="1" customWidth="1"/>
    <col min="1811" max="1811" width="12" bestFit="1" customWidth="1"/>
    <col min="2049" max="2049" width="10.7109375" bestFit="1" customWidth="1"/>
    <col min="2050" max="2050" width="13.140625" bestFit="1" customWidth="1"/>
    <col min="2051" max="2051" width="12.5703125" bestFit="1" customWidth="1"/>
    <col min="2052" max="2052" width="12.28515625" bestFit="1" customWidth="1"/>
    <col min="2053" max="2053" width="13.140625" bestFit="1" customWidth="1"/>
    <col min="2054" max="2054" width="12.5703125" bestFit="1" customWidth="1"/>
    <col min="2055" max="2055" width="12.28515625" bestFit="1" customWidth="1"/>
    <col min="2056" max="2056" width="13.140625" bestFit="1" customWidth="1"/>
    <col min="2057" max="2057" width="12.5703125" bestFit="1" customWidth="1"/>
    <col min="2058" max="2058" width="12.28515625" bestFit="1" customWidth="1"/>
    <col min="2059" max="2059" width="11" bestFit="1" customWidth="1"/>
    <col min="2065" max="2065" width="12" bestFit="1" customWidth="1"/>
    <col min="2067" max="2067" width="12" bestFit="1" customWidth="1"/>
    <col min="2305" max="2305" width="10.7109375" bestFit="1" customWidth="1"/>
    <col min="2306" max="2306" width="13.140625" bestFit="1" customWidth="1"/>
    <col min="2307" max="2307" width="12.5703125" bestFit="1" customWidth="1"/>
    <col min="2308" max="2308" width="12.28515625" bestFit="1" customWidth="1"/>
    <col min="2309" max="2309" width="13.140625" bestFit="1" customWidth="1"/>
    <col min="2310" max="2310" width="12.5703125" bestFit="1" customWidth="1"/>
    <col min="2311" max="2311" width="12.28515625" bestFit="1" customWidth="1"/>
    <col min="2312" max="2312" width="13.140625" bestFit="1" customWidth="1"/>
    <col min="2313" max="2313" width="12.5703125" bestFit="1" customWidth="1"/>
    <col min="2314" max="2314" width="12.28515625" bestFit="1" customWidth="1"/>
    <col min="2315" max="2315" width="11" bestFit="1" customWidth="1"/>
    <col min="2321" max="2321" width="12" bestFit="1" customWidth="1"/>
    <col min="2323" max="2323" width="12" bestFit="1" customWidth="1"/>
    <col min="2561" max="2561" width="10.7109375" bestFit="1" customWidth="1"/>
    <col min="2562" max="2562" width="13.140625" bestFit="1" customWidth="1"/>
    <col min="2563" max="2563" width="12.5703125" bestFit="1" customWidth="1"/>
    <col min="2564" max="2564" width="12.28515625" bestFit="1" customWidth="1"/>
    <col min="2565" max="2565" width="13.140625" bestFit="1" customWidth="1"/>
    <col min="2566" max="2566" width="12.5703125" bestFit="1" customWidth="1"/>
    <col min="2567" max="2567" width="12.28515625" bestFit="1" customWidth="1"/>
    <col min="2568" max="2568" width="13.140625" bestFit="1" customWidth="1"/>
    <col min="2569" max="2569" width="12.5703125" bestFit="1" customWidth="1"/>
    <col min="2570" max="2570" width="12.28515625" bestFit="1" customWidth="1"/>
    <col min="2571" max="2571" width="11" bestFit="1" customWidth="1"/>
    <col min="2577" max="2577" width="12" bestFit="1" customWidth="1"/>
    <col min="2579" max="2579" width="12" bestFit="1" customWidth="1"/>
    <col min="2817" max="2817" width="10.7109375" bestFit="1" customWidth="1"/>
    <col min="2818" max="2818" width="13.140625" bestFit="1" customWidth="1"/>
    <col min="2819" max="2819" width="12.5703125" bestFit="1" customWidth="1"/>
    <col min="2820" max="2820" width="12.28515625" bestFit="1" customWidth="1"/>
    <col min="2821" max="2821" width="13.140625" bestFit="1" customWidth="1"/>
    <col min="2822" max="2822" width="12.5703125" bestFit="1" customWidth="1"/>
    <col min="2823" max="2823" width="12.28515625" bestFit="1" customWidth="1"/>
    <col min="2824" max="2824" width="13.140625" bestFit="1" customWidth="1"/>
    <col min="2825" max="2825" width="12.5703125" bestFit="1" customWidth="1"/>
    <col min="2826" max="2826" width="12.28515625" bestFit="1" customWidth="1"/>
    <col min="2827" max="2827" width="11" bestFit="1" customWidth="1"/>
    <col min="2833" max="2833" width="12" bestFit="1" customWidth="1"/>
    <col min="2835" max="2835" width="12" bestFit="1" customWidth="1"/>
    <col min="3073" max="3073" width="10.7109375" bestFit="1" customWidth="1"/>
    <col min="3074" max="3074" width="13.140625" bestFit="1" customWidth="1"/>
    <col min="3075" max="3075" width="12.5703125" bestFit="1" customWidth="1"/>
    <col min="3076" max="3076" width="12.28515625" bestFit="1" customWidth="1"/>
    <col min="3077" max="3077" width="13.140625" bestFit="1" customWidth="1"/>
    <col min="3078" max="3078" width="12.5703125" bestFit="1" customWidth="1"/>
    <col min="3079" max="3079" width="12.28515625" bestFit="1" customWidth="1"/>
    <col min="3080" max="3080" width="13.140625" bestFit="1" customWidth="1"/>
    <col min="3081" max="3081" width="12.5703125" bestFit="1" customWidth="1"/>
    <col min="3082" max="3082" width="12.28515625" bestFit="1" customWidth="1"/>
    <col min="3083" max="3083" width="11" bestFit="1" customWidth="1"/>
    <col min="3089" max="3089" width="12" bestFit="1" customWidth="1"/>
    <col min="3091" max="3091" width="12" bestFit="1" customWidth="1"/>
    <col min="3329" max="3329" width="10.7109375" bestFit="1" customWidth="1"/>
    <col min="3330" max="3330" width="13.140625" bestFit="1" customWidth="1"/>
    <col min="3331" max="3331" width="12.5703125" bestFit="1" customWidth="1"/>
    <col min="3332" max="3332" width="12.28515625" bestFit="1" customWidth="1"/>
    <col min="3333" max="3333" width="13.140625" bestFit="1" customWidth="1"/>
    <col min="3334" max="3334" width="12.5703125" bestFit="1" customWidth="1"/>
    <col min="3335" max="3335" width="12.28515625" bestFit="1" customWidth="1"/>
    <col min="3336" max="3336" width="13.140625" bestFit="1" customWidth="1"/>
    <col min="3337" max="3337" width="12.5703125" bestFit="1" customWidth="1"/>
    <col min="3338" max="3338" width="12.28515625" bestFit="1" customWidth="1"/>
    <col min="3339" max="3339" width="11" bestFit="1" customWidth="1"/>
    <col min="3345" max="3345" width="12" bestFit="1" customWidth="1"/>
    <col min="3347" max="3347" width="12" bestFit="1" customWidth="1"/>
    <col min="3585" max="3585" width="10.7109375" bestFit="1" customWidth="1"/>
    <col min="3586" max="3586" width="13.140625" bestFit="1" customWidth="1"/>
    <col min="3587" max="3587" width="12.5703125" bestFit="1" customWidth="1"/>
    <col min="3588" max="3588" width="12.28515625" bestFit="1" customWidth="1"/>
    <col min="3589" max="3589" width="13.140625" bestFit="1" customWidth="1"/>
    <col min="3590" max="3590" width="12.5703125" bestFit="1" customWidth="1"/>
    <col min="3591" max="3591" width="12.28515625" bestFit="1" customWidth="1"/>
    <col min="3592" max="3592" width="13.140625" bestFit="1" customWidth="1"/>
    <col min="3593" max="3593" width="12.5703125" bestFit="1" customWidth="1"/>
    <col min="3594" max="3594" width="12.28515625" bestFit="1" customWidth="1"/>
    <col min="3595" max="3595" width="11" bestFit="1" customWidth="1"/>
    <col min="3601" max="3601" width="12" bestFit="1" customWidth="1"/>
    <col min="3603" max="3603" width="12" bestFit="1" customWidth="1"/>
    <col min="3841" max="3841" width="10.7109375" bestFit="1" customWidth="1"/>
    <col min="3842" max="3842" width="13.140625" bestFit="1" customWidth="1"/>
    <col min="3843" max="3843" width="12.5703125" bestFit="1" customWidth="1"/>
    <col min="3844" max="3844" width="12.28515625" bestFit="1" customWidth="1"/>
    <col min="3845" max="3845" width="13.140625" bestFit="1" customWidth="1"/>
    <col min="3846" max="3846" width="12.5703125" bestFit="1" customWidth="1"/>
    <col min="3847" max="3847" width="12.28515625" bestFit="1" customWidth="1"/>
    <col min="3848" max="3848" width="13.140625" bestFit="1" customWidth="1"/>
    <col min="3849" max="3849" width="12.5703125" bestFit="1" customWidth="1"/>
    <col min="3850" max="3850" width="12.28515625" bestFit="1" customWidth="1"/>
    <col min="3851" max="3851" width="11" bestFit="1" customWidth="1"/>
    <col min="3857" max="3857" width="12" bestFit="1" customWidth="1"/>
    <col min="3859" max="3859" width="12" bestFit="1" customWidth="1"/>
    <col min="4097" max="4097" width="10.7109375" bestFit="1" customWidth="1"/>
    <col min="4098" max="4098" width="13.140625" bestFit="1" customWidth="1"/>
    <col min="4099" max="4099" width="12.5703125" bestFit="1" customWidth="1"/>
    <col min="4100" max="4100" width="12.28515625" bestFit="1" customWidth="1"/>
    <col min="4101" max="4101" width="13.140625" bestFit="1" customWidth="1"/>
    <col min="4102" max="4102" width="12.5703125" bestFit="1" customWidth="1"/>
    <col min="4103" max="4103" width="12.28515625" bestFit="1" customWidth="1"/>
    <col min="4104" max="4104" width="13.140625" bestFit="1" customWidth="1"/>
    <col min="4105" max="4105" width="12.5703125" bestFit="1" customWidth="1"/>
    <col min="4106" max="4106" width="12.28515625" bestFit="1" customWidth="1"/>
    <col min="4107" max="4107" width="11" bestFit="1" customWidth="1"/>
    <col min="4113" max="4113" width="12" bestFit="1" customWidth="1"/>
    <col min="4115" max="4115" width="12" bestFit="1" customWidth="1"/>
    <col min="4353" max="4353" width="10.7109375" bestFit="1" customWidth="1"/>
    <col min="4354" max="4354" width="13.140625" bestFit="1" customWidth="1"/>
    <col min="4355" max="4355" width="12.5703125" bestFit="1" customWidth="1"/>
    <col min="4356" max="4356" width="12.28515625" bestFit="1" customWidth="1"/>
    <col min="4357" max="4357" width="13.140625" bestFit="1" customWidth="1"/>
    <col min="4358" max="4358" width="12.5703125" bestFit="1" customWidth="1"/>
    <col min="4359" max="4359" width="12.28515625" bestFit="1" customWidth="1"/>
    <col min="4360" max="4360" width="13.140625" bestFit="1" customWidth="1"/>
    <col min="4361" max="4361" width="12.5703125" bestFit="1" customWidth="1"/>
    <col min="4362" max="4362" width="12.28515625" bestFit="1" customWidth="1"/>
    <col min="4363" max="4363" width="11" bestFit="1" customWidth="1"/>
    <col min="4369" max="4369" width="12" bestFit="1" customWidth="1"/>
    <col min="4371" max="4371" width="12" bestFit="1" customWidth="1"/>
    <col min="4609" max="4609" width="10.7109375" bestFit="1" customWidth="1"/>
    <col min="4610" max="4610" width="13.140625" bestFit="1" customWidth="1"/>
    <col min="4611" max="4611" width="12.5703125" bestFit="1" customWidth="1"/>
    <col min="4612" max="4612" width="12.28515625" bestFit="1" customWidth="1"/>
    <col min="4613" max="4613" width="13.140625" bestFit="1" customWidth="1"/>
    <col min="4614" max="4614" width="12.5703125" bestFit="1" customWidth="1"/>
    <col min="4615" max="4615" width="12.28515625" bestFit="1" customWidth="1"/>
    <col min="4616" max="4616" width="13.140625" bestFit="1" customWidth="1"/>
    <col min="4617" max="4617" width="12.5703125" bestFit="1" customWidth="1"/>
    <col min="4618" max="4618" width="12.28515625" bestFit="1" customWidth="1"/>
    <col min="4619" max="4619" width="11" bestFit="1" customWidth="1"/>
    <col min="4625" max="4625" width="12" bestFit="1" customWidth="1"/>
    <col min="4627" max="4627" width="12" bestFit="1" customWidth="1"/>
    <col min="4865" max="4865" width="10.7109375" bestFit="1" customWidth="1"/>
    <col min="4866" max="4866" width="13.140625" bestFit="1" customWidth="1"/>
    <col min="4867" max="4867" width="12.5703125" bestFit="1" customWidth="1"/>
    <col min="4868" max="4868" width="12.28515625" bestFit="1" customWidth="1"/>
    <col min="4869" max="4869" width="13.140625" bestFit="1" customWidth="1"/>
    <col min="4870" max="4870" width="12.5703125" bestFit="1" customWidth="1"/>
    <col min="4871" max="4871" width="12.28515625" bestFit="1" customWidth="1"/>
    <col min="4872" max="4872" width="13.140625" bestFit="1" customWidth="1"/>
    <col min="4873" max="4873" width="12.5703125" bestFit="1" customWidth="1"/>
    <col min="4874" max="4874" width="12.28515625" bestFit="1" customWidth="1"/>
    <col min="4875" max="4875" width="11" bestFit="1" customWidth="1"/>
    <col min="4881" max="4881" width="12" bestFit="1" customWidth="1"/>
    <col min="4883" max="4883" width="12" bestFit="1" customWidth="1"/>
    <col min="5121" max="5121" width="10.7109375" bestFit="1" customWidth="1"/>
    <col min="5122" max="5122" width="13.140625" bestFit="1" customWidth="1"/>
    <col min="5123" max="5123" width="12.5703125" bestFit="1" customWidth="1"/>
    <col min="5124" max="5124" width="12.28515625" bestFit="1" customWidth="1"/>
    <col min="5125" max="5125" width="13.140625" bestFit="1" customWidth="1"/>
    <col min="5126" max="5126" width="12.5703125" bestFit="1" customWidth="1"/>
    <col min="5127" max="5127" width="12.28515625" bestFit="1" customWidth="1"/>
    <col min="5128" max="5128" width="13.140625" bestFit="1" customWidth="1"/>
    <col min="5129" max="5129" width="12.5703125" bestFit="1" customWidth="1"/>
    <col min="5130" max="5130" width="12.28515625" bestFit="1" customWidth="1"/>
    <col min="5131" max="5131" width="11" bestFit="1" customWidth="1"/>
    <col min="5137" max="5137" width="12" bestFit="1" customWidth="1"/>
    <col min="5139" max="5139" width="12" bestFit="1" customWidth="1"/>
    <col min="5377" max="5377" width="10.7109375" bestFit="1" customWidth="1"/>
    <col min="5378" max="5378" width="13.140625" bestFit="1" customWidth="1"/>
    <col min="5379" max="5379" width="12.5703125" bestFit="1" customWidth="1"/>
    <col min="5380" max="5380" width="12.28515625" bestFit="1" customWidth="1"/>
    <col min="5381" max="5381" width="13.140625" bestFit="1" customWidth="1"/>
    <col min="5382" max="5382" width="12.5703125" bestFit="1" customWidth="1"/>
    <col min="5383" max="5383" width="12.28515625" bestFit="1" customWidth="1"/>
    <col min="5384" max="5384" width="13.140625" bestFit="1" customWidth="1"/>
    <col min="5385" max="5385" width="12.5703125" bestFit="1" customWidth="1"/>
    <col min="5386" max="5386" width="12.28515625" bestFit="1" customWidth="1"/>
    <col min="5387" max="5387" width="11" bestFit="1" customWidth="1"/>
    <col min="5393" max="5393" width="12" bestFit="1" customWidth="1"/>
    <col min="5395" max="5395" width="12" bestFit="1" customWidth="1"/>
    <col min="5633" max="5633" width="10.7109375" bestFit="1" customWidth="1"/>
    <col min="5634" max="5634" width="13.140625" bestFit="1" customWidth="1"/>
    <col min="5635" max="5635" width="12.5703125" bestFit="1" customWidth="1"/>
    <col min="5636" max="5636" width="12.28515625" bestFit="1" customWidth="1"/>
    <col min="5637" max="5637" width="13.140625" bestFit="1" customWidth="1"/>
    <col min="5638" max="5638" width="12.5703125" bestFit="1" customWidth="1"/>
    <col min="5639" max="5639" width="12.28515625" bestFit="1" customWidth="1"/>
    <col min="5640" max="5640" width="13.140625" bestFit="1" customWidth="1"/>
    <col min="5641" max="5641" width="12.5703125" bestFit="1" customWidth="1"/>
    <col min="5642" max="5642" width="12.28515625" bestFit="1" customWidth="1"/>
    <col min="5643" max="5643" width="11" bestFit="1" customWidth="1"/>
    <col min="5649" max="5649" width="12" bestFit="1" customWidth="1"/>
    <col min="5651" max="5651" width="12" bestFit="1" customWidth="1"/>
    <col min="5889" max="5889" width="10.7109375" bestFit="1" customWidth="1"/>
    <col min="5890" max="5890" width="13.140625" bestFit="1" customWidth="1"/>
    <col min="5891" max="5891" width="12.5703125" bestFit="1" customWidth="1"/>
    <col min="5892" max="5892" width="12.28515625" bestFit="1" customWidth="1"/>
    <col min="5893" max="5893" width="13.140625" bestFit="1" customWidth="1"/>
    <col min="5894" max="5894" width="12.5703125" bestFit="1" customWidth="1"/>
    <col min="5895" max="5895" width="12.28515625" bestFit="1" customWidth="1"/>
    <col min="5896" max="5896" width="13.140625" bestFit="1" customWidth="1"/>
    <col min="5897" max="5897" width="12.5703125" bestFit="1" customWidth="1"/>
    <col min="5898" max="5898" width="12.28515625" bestFit="1" customWidth="1"/>
    <col min="5899" max="5899" width="11" bestFit="1" customWidth="1"/>
    <col min="5905" max="5905" width="12" bestFit="1" customWidth="1"/>
    <col min="5907" max="5907" width="12" bestFit="1" customWidth="1"/>
    <col min="6145" max="6145" width="10.7109375" bestFit="1" customWidth="1"/>
    <col min="6146" max="6146" width="13.140625" bestFit="1" customWidth="1"/>
    <col min="6147" max="6147" width="12.5703125" bestFit="1" customWidth="1"/>
    <col min="6148" max="6148" width="12.28515625" bestFit="1" customWidth="1"/>
    <col min="6149" max="6149" width="13.140625" bestFit="1" customWidth="1"/>
    <col min="6150" max="6150" width="12.5703125" bestFit="1" customWidth="1"/>
    <col min="6151" max="6151" width="12.28515625" bestFit="1" customWidth="1"/>
    <col min="6152" max="6152" width="13.140625" bestFit="1" customWidth="1"/>
    <col min="6153" max="6153" width="12.5703125" bestFit="1" customWidth="1"/>
    <col min="6154" max="6154" width="12.28515625" bestFit="1" customWidth="1"/>
    <col min="6155" max="6155" width="11" bestFit="1" customWidth="1"/>
    <col min="6161" max="6161" width="12" bestFit="1" customWidth="1"/>
    <col min="6163" max="6163" width="12" bestFit="1" customWidth="1"/>
    <col min="6401" max="6401" width="10.7109375" bestFit="1" customWidth="1"/>
    <col min="6402" max="6402" width="13.140625" bestFit="1" customWidth="1"/>
    <col min="6403" max="6403" width="12.5703125" bestFit="1" customWidth="1"/>
    <col min="6404" max="6404" width="12.28515625" bestFit="1" customWidth="1"/>
    <col min="6405" max="6405" width="13.140625" bestFit="1" customWidth="1"/>
    <col min="6406" max="6406" width="12.5703125" bestFit="1" customWidth="1"/>
    <col min="6407" max="6407" width="12.28515625" bestFit="1" customWidth="1"/>
    <col min="6408" max="6408" width="13.140625" bestFit="1" customWidth="1"/>
    <col min="6409" max="6409" width="12.5703125" bestFit="1" customWidth="1"/>
    <col min="6410" max="6410" width="12.28515625" bestFit="1" customWidth="1"/>
    <col min="6411" max="6411" width="11" bestFit="1" customWidth="1"/>
    <col min="6417" max="6417" width="12" bestFit="1" customWidth="1"/>
    <col min="6419" max="6419" width="12" bestFit="1" customWidth="1"/>
    <col min="6657" max="6657" width="10.7109375" bestFit="1" customWidth="1"/>
    <col min="6658" max="6658" width="13.140625" bestFit="1" customWidth="1"/>
    <col min="6659" max="6659" width="12.5703125" bestFit="1" customWidth="1"/>
    <col min="6660" max="6660" width="12.28515625" bestFit="1" customWidth="1"/>
    <col min="6661" max="6661" width="13.140625" bestFit="1" customWidth="1"/>
    <col min="6662" max="6662" width="12.5703125" bestFit="1" customWidth="1"/>
    <col min="6663" max="6663" width="12.28515625" bestFit="1" customWidth="1"/>
    <col min="6664" max="6664" width="13.140625" bestFit="1" customWidth="1"/>
    <col min="6665" max="6665" width="12.5703125" bestFit="1" customWidth="1"/>
    <col min="6666" max="6666" width="12.28515625" bestFit="1" customWidth="1"/>
    <col min="6667" max="6667" width="11" bestFit="1" customWidth="1"/>
    <col min="6673" max="6673" width="12" bestFit="1" customWidth="1"/>
    <col min="6675" max="6675" width="12" bestFit="1" customWidth="1"/>
    <col min="6913" max="6913" width="10.7109375" bestFit="1" customWidth="1"/>
    <col min="6914" max="6914" width="13.140625" bestFit="1" customWidth="1"/>
    <col min="6915" max="6915" width="12.5703125" bestFit="1" customWidth="1"/>
    <col min="6916" max="6916" width="12.28515625" bestFit="1" customWidth="1"/>
    <col min="6917" max="6917" width="13.140625" bestFit="1" customWidth="1"/>
    <col min="6918" max="6918" width="12.5703125" bestFit="1" customWidth="1"/>
    <col min="6919" max="6919" width="12.28515625" bestFit="1" customWidth="1"/>
    <col min="6920" max="6920" width="13.140625" bestFit="1" customWidth="1"/>
    <col min="6921" max="6921" width="12.5703125" bestFit="1" customWidth="1"/>
    <col min="6922" max="6922" width="12.28515625" bestFit="1" customWidth="1"/>
    <col min="6923" max="6923" width="11" bestFit="1" customWidth="1"/>
    <col min="6929" max="6929" width="12" bestFit="1" customWidth="1"/>
    <col min="6931" max="6931" width="12" bestFit="1" customWidth="1"/>
    <col min="7169" max="7169" width="10.7109375" bestFit="1" customWidth="1"/>
    <col min="7170" max="7170" width="13.140625" bestFit="1" customWidth="1"/>
    <col min="7171" max="7171" width="12.5703125" bestFit="1" customWidth="1"/>
    <col min="7172" max="7172" width="12.28515625" bestFit="1" customWidth="1"/>
    <col min="7173" max="7173" width="13.140625" bestFit="1" customWidth="1"/>
    <col min="7174" max="7174" width="12.5703125" bestFit="1" customWidth="1"/>
    <col min="7175" max="7175" width="12.28515625" bestFit="1" customWidth="1"/>
    <col min="7176" max="7176" width="13.140625" bestFit="1" customWidth="1"/>
    <col min="7177" max="7177" width="12.5703125" bestFit="1" customWidth="1"/>
    <col min="7178" max="7178" width="12.28515625" bestFit="1" customWidth="1"/>
    <col min="7179" max="7179" width="11" bestFit="1" customWidth="1"/>
    <col min="7185" max="7185" width="12" bestFit="1" customWidth="1"/>
    <col min="7187" max="7187" width="12" bestFit="1" customWidth="1"/>
    <col min="7425" max="7425" width="10.7109375" bestFit="1" customWidth="1"/>
    <col min="7426" max="7426" width="13.140625" bestFit="1" customWidth="1"/>
    <col min="7427" max="7427" width="12.5703125" bestFit="1" customWidth="1"/>
    <col min="7428" max="7428" width="12.28515625" bestFit="1" customWidth="1"/>
    <col min="7429" max="7429" width="13.140625" bestFit="1" customWidth="1"/>
    <col min="7430" max="7430" width="12.5703125" bestFit="1" customWidth="1"/>
    <col min="7431" max="7431" width="12.28515625" bestFit="1" customWidth="1"/>
    <col min="7432" max="7432" width="13.140625" bestFit="1" customWidth="1"/>
    <col min="7433" max="7433" width="12.5703125" bestFit="1" customWidth="1"/>
    <col min="7434" max="7434" width="12.28515625" bestFit="1" customWidth="1"/>
    <col min="7435" max="7435" width="11" bestFit="1" customWidth="1"/>
    <col min="7441" max="7441" width="12" bestFit="1" customWidth="1"/>
    <col min="7443" max="7443" width="12" bestFit="1" customWidth="1"/>
    <col min="7681" max="7681" width="10.7109375" bestFit="1" customWidth="1"/>
    <col min="7682" max="7682" width="13.140625" bestFit="1" customWidth="1"/>
    <col min="7683" max="7683" width="12.5703125" bestFit="1" customWidth="1"/>
    <col min="7684" max="7684" width="12.28515625" bestFit="1" customWidth="1"/>
    <col min="7685" max="7685" width="13.140625" bestFit="1" customWidth="1"/>
    <col min="7686" max="7686" width="12.5703125" bestFit="1" customWidth="1"/>
    <col min="7687" max="7687" width="12.28515625" bestFit="1" customWidth="1"/>
    <col min="7688" max="7688" width="13.140625" bestFit="1" customWidth="1"/>
    <col min="7689" max="7689" width="12.5703125" bestFit="1" customWidth="1"/>
    <col min="7690" max="7690" width="12.28515625" bestFit="1" customWidth="1"/>
    <col min="7691" max="7691" width="11" bestFit="1" customWidth="1"/>
    <col min="7697" max="7697" width="12" bestFit="1" customWidth="1"/>
    <col min="7699" max="7699" width="12" bestFit="1" customWidth="1"/>
    <col min="7937" max="7937" width="10.7109375" bestFit="1" customWidth="1"/>
    <col min="7938" max="7938" width="13.140625" bestFit="1" customWidth="1"/>
    <col min="7939" max="7939" width="12.5703125" bestFit="1" customWidth="1"/>
    <col min="7940" max="7940" width="12.28515625" bestFit="1" customWidth="1"/>
    <col min="7941" max="7941" width="13.140625" bestFit="1" customWidth="1"/>
    <col min="7942" max="7942" width="12.5703125" bestFit="1" customWidth="1"/>
    <col min="7943" max="7943" width="12.28515625" bestFit="1" customWidth="1"/>
    <col min="7944" max="7944" width="13.140625" bestFit="1" customWidth="1"/>
    <col min="7945" max="7945" width="12.5703125" bestFit="1" customWidth="1"/>
    <col min="7946" max="7946" width="12.28515625" bestFit="1" customWidth="1"/>
    <col min="7947" max="7947" width="11" bestFit="1" customWidth="1"/>
    <col min="7953" max="7953" width="12" bestFit="1" customWidth="1"/>
    <col min="7955" max="7955" width="12" bestFit="1" customWidth="1"/>
    <col min="8193" max="8193" width="10.7109375" bestFit="1" customWidth="1"/>
    <col min="8194" max="8194" width="13.140625" bestFit="1" customWidth="1"/>
    <col min="8195" max="8195" width="12.5703125" bestFit="1" customWidth="1"/>
    <col min="8196" max="8196" width="12.28515625" bestFit="1" customWidth="1"/>
    <col min="8197" max="8197" width="13.140625" bestFit="1" customWidth="1"/>
    <col min="8198" max="8198" width="12.5703125" bestFit="1" customWidth="1"/>
    <col min="8199" max="8199" width="12.28515625" bestFit="1" customWidth="1"/>
    <col min="8200" max="8200" width="13.140625" bestFit="1" customWidth="1"/>
    <col min="8201" max="8201" width="12.5703125" bestFit="1" customWidth="1"/>
    <col min="8202" max="8202" width="12.28515625" bestFit="1" customWidth="1"/>
    <col min="8203" max="8203" width="11" bestFit="1" customWidth="1"/>
    <col min="8209" max="8209" width="12" bestFit="1" customWidth="1"/>
    <col min="8211" max="8211" width="12" bestFit="1" customWidth="1"/>
    <col min="8449" max="8449" width="10.7109375" bestFit="1" customWidth="1"/>
    <col min="8450" max="8450" width="13.140625" bestFit="1" customWidth="1"/>
    <col min="8451" max="8451" width="12.5703125" bestFit="1" customWidth="1"/>
    <col min="8452" max="8452" width="12.28515625" bestFit="1" customWidth="1"/>
    <col min="8453" max="8453" width="13.140625" bestFit="1" customWidth="1"/>
    <col min="8454" max="8454" width="12.5703125" bestFit="1" customWidth="1"/>
    <col min="8455" max="8455" width="12.28515625" bestFit="1" customWidth="1"/>
    <col min="8456" max="8456" width="13.140625" bestFit="1" customWidth="1"/>
    <col min="8457" max="8457" width="12.5703125" bestFit="1" customWidth="1"/>
    <col min="8458" max="8458" width="12.28515625" bestFit="1" customWidth="1"/>
    <col min="8459" max="8459" width="11" bestFit="1" customWidth="1"/>
    <col min="8465" max="8465" width="12" bestFit="1" customWidth="1"/>
    <col min="8467" max="8467" width="12" bestFit="1" customWidth="1"/>
    <col min="8705" max="8705" width="10.7109375" bestFit="1" customWidth="1"/>
    <col min="8706" max="8706" width="13.140625" bestFit="1" customWidth="1"/>
    <col min="8707" max="8707" width="12.5703125" bestFit="1" customWidth="1"/>
    <col min="8708" max="8708" width="12.28515625" bestFit="1" customWidth="1"/>
    <col min="8709" max="8709" width="13.140625" bestFit="1" customWidth="1"/>
    <col min="8710" max="8710" width="12.5703125" bestFit="1" customWidth="1"/>
    <col min="8711" max="8711" width="12.28515625" bestFit="1" customWidth="1"/>
    <col min="8712" max="8712" width="13.140625" bestFit="1" customWidth="1"/>
    <col min="8713" max="8713" width="12.5703125" bestFit="1" customWidth="1"/>
    <col min="8714" max="8714" width="12.28515625" bestFit="1" customWidth="1"/>
    <col min="8715" max="8715" width="11" bestFit="1" customWidth="1"/>
    <col min="8721" max="8721" width="12" bestFit="1" customWidth="1"/>
    <col min="8723" max="8723" width="12" bestFit="1" customWidth="1"/>
    <col min="8961" max="8961" width="10.7109375" bestFit="1" customWidth="1"/>
    <col min="8962" max="8962" width="13.140625" bestFit="1" customWidth="1"/>
    <col min="8963" max="8963" width="12.5703125" bestFit="1" customWidth="1"/>
    <col min="8964" max="8964" width="12.28515625" bestFit="1" customWidth="1"/>
    <col min="8965" max="8965" width="13.140625" bestFit="1" customWidth="1"/>
    <col min="8966" max="8966" width="12.5703125" bestFit="1" customWidth="1"/>
    <col min="8967" max="8967" width="12.28515625" bestFit="1" customWidth="1"/>
    <col min="8968" max="8968" width="13.140625" bestFit="1" customWidth="1"/>
    <col min="8969" max="8969" width="12.5703125" bestFit="1" customWidth="1"/>
    <col min="8970" max="8970" width="12.28515625" bestFit="1" customWidth="1"/>
    <col min="8971" max="8971" width="11" bestFit="1" customWidth="1"/>
    <col min="8977" max="8977" width="12" bestFit="1" customWidth="1"/>
    <col min="8979" max="8979" width="12" bestFit="1" customWidth="1"/>
    <col min="9217" max="9217" width="10.7109375" bestFit="1" customWidth="1"/>
    <col min="9218" max="9218" width="13.140625" bestFit="1" customWidth="1"/>
    <col min="9219" max="9219" width="12.5703125" bestFit="1" customWidth="1"/>
    <col min="9220" max="9220" width="12.28515625" bestFit="1" customWidth="1"/>
    <col min="9221" max="9221" width="13.140625" bestFit="1" customWidth="1"/>
    <col min="9222" max="9222" width="12.5703125" bestFit="1" customWidth="1"/>
    <col min="9223" max="9223" width="12.28515625" bestFit="1" customWidth="1"/>
    <col min="9224" max="9224" width="13.140625" bestFit="1" customWidth="1"/>
    <col min="9225" max="9225" width="12.5703125" bestFit="1" customWidth="1"/>
    <col min="9226" max="9226" width="12.28515625" bestFit="1" customWidth="1"/>
    <col min="9227" max="9227" width="11" bestFit="1" customWidth="1"/>
    <col min="9233" max="9233" width="12" bestFit="1" customWidth="1"/>
    <col min="9235" max="9235" width="12" bestFit="1" customWidth="1"/>
    <col min="9473" max="9473" width="10.7109375" bestFit="1" customWidth="1"/>
    <col min="9474" max="9474" width="13.140625" bestFit="1" customWidth="1"/>
    <col min="9475" max="9475" width="12.5703125" bestFit="1" customWidth="1"/>
    <col min="9476" max="9476" width="12.28515625" bestFit="1" customWidth="1"/>
    <col min="9477" max="9477" width="13.140625" bestFit="1" customWidth="1"/>
    <col min="9478" max="9478" width="12.5703125" bestFit="1" customWidth="1"/>
    <col min="9479" max="9479" width="12.28515625" bestFit="1" customWidth="1"/>
    <col min="9480" max="9480" width="13.140625" bestFit="1" customWidth="1"/>
    <col min="9481" max="9481" width="12.5703125" bestFit="1" customWidth="1"/>
    <col min="9482" max="9482" width="12.28515625" bestFit="1" customWidth="1"/>
    <col min="9483" max="9483" width="11" bestFit="1" customWidth="1"/>
    <col min="9489" max="9489" width="12" bestFit="1" customWidth="1"/>
    <col min="9491" max="9491" width="12" bestFit="1" customWidth="1"/>
    <col min="9729" max="9729" width="10.7109375" bestFit="1" customWidth="1"/>
    <col min="9730" max="9730" width="13.140625" bestFit="1" customWidth="1"/>
    <col min="9731" max="9731" width="12.5703125" bestFit="1" customWidth="1"/>
    <col min="9732" max="9732" width="12.28515625" bestFit="1" customWidth="1"/>
    <col min="9733" max="9733" width="13.140625" bestFit="1" customWidth="1"/>
    <col min="9734" max="9734" width="12.5703125" bestFit="1" customWidth="1"/>
    <col min="9735" max="9735" width="12.28515625" bestFit="1" customWidth="1"/>
    <col min="9736" max="9736" width="13.140625" bestFit="1" customWidth="1"/>
    <col min="9737" max="9737" width="12.5703125" bestFit="1" customWidth="1"/>
    <col min="9738" max="9738" width="12.28515625" bestFit="1" customWidth="1"/>
    <col min="9739" max="9739" width="11" bestFit="1" customWidth="1"/>
    <col min="9745" max="9745" width="12" bestFit="1" customWidth="1"/>
    <col min="9747" max="9747" width="12" bestFit="1" customWidth="1"/>
    <col min="9985" max="9985" width="10.7109375" bestFit="1" customWidth="1"/>
    <col min="9986" max="9986" width="13.140625" bestFit="1" customWidth="1"/>
    <col min="9987" max="9987" width="12.5703125" bestFit="1" customWidth="1"/>
    <col min="9988" max="9988" width="12.28515625" bestFit="1" customWidth="1"/>
    <col min="9989" max="9989" width="13.140625" bestFit="1" customWidth="1"/>
    <col min="9990" max="9990" width="12.5703125" bestFit="1" customWidth="1"/>
    <col min="9991" max="9991" width="12.28515625" bestFit="1" customWidth="1"/>
    <col min="9992" max="9992" width="13.140625" bestFit="1" customWidth="1"/>
    <col min="9993" max="9993" width="12.5703125" bestFit="1" customWidth="1"/>
    <col min="9994" max="9994" width="12.28515625" bestFit="1" customWidth="1"/>
    <col min="9995" max="9995" width="11" bestFit="1" customWidth="1"/>
    <col min="10001" max="10001" width="12" bestFit="1" customWidth="1"/>
    <col min="10003" max="10003" width="12" bestFit="1" customWidth="1"/>
    <col min="10241" max="10241" width="10.7109375" bestFit="1" customWidth="1"/>
    <col min="10242" max="10242" width="13.140625" bestFit="1" customWidth="1"/>
    <col min="10243" max="10243" width="12.5703125" bestFit="1" customWidth="1"/>
    <col min="10244" max="10244" width="12.28515625" bestFit="1" customWidth="1"/>
    <col min="10245" max="10245" width="13.140625" bestFit="1" customWidth="1"/>
    <col min="10246" max="10246" width="12.5703125" bestFit="1" customWidth="1"/>
    <col min="10247" max="10247" width="12.28515625" bestFit="1" customWidth="1"/>
    <col min="10248" max="10248" width="13.140625" bestFit="1" customWidth="1"/>
    <col min="10249" max="10249" width="12.5703125" bestFit="1" customWidth="1"/>
    <col min="10250" max="10250" width="12.28515625" bestFit="1" customWidth="1"/>
    <col min="10251" max="10251" width="11" bestFit="1" customWidth="1"/>
    <col min="10257" max="10257" width="12" bestFit="1" customWidth="1"/>
    <col min="10259" max="10259" width="12" bestFit="1" customWidth="1"/>
    <col min="10497" max="10497" width="10.7109375" bestFit="1" customWidth="1"/>
    <col min="10498" max="10498" width="13.140625" bestFit="1" customWidth="1"/>
    <col min="10499" max="10499" width="12.5703125" bestFit="1" customWidth="1"/>
    <col min="10500" max="10500" width="12.28515625" bestFit="1" customWidth="1"/>
    <col min="10501" max="10501" width="13.140625" bestFit="1" customWidth="1"/>
    <col min="10502" max="10502" width="12.5703125" bestFit="1" customWidth="1"/>
    <col min="10503" max="10503" width="12.28515625" bestFit="1" customWidth="1"/>
    <col min="10504" max="10504" width="13.140625" bestFit="1" customWidth="1"/>
    <col min="10505" max="10505" width="12.5703125" bestFit="1" customWidth="1"/>
    <col min="10506" max="10506" width="12.28515625" bestFit="1" customWidth="1"/>
    <col min="10507" max="10507" width="11" bestFit="1" customWidth="1"/>
    <col min="10513" max="10513" width="12" bestFit="1" customWidth="1"/>
    <col min="10515" max="10515" width="12" bestFit="1" customWidth="1"/>
    <col min="10753" max="10753" width="10.7109375" bestFit="1" customWidth="1"/>
    <col min="10754" max="10754" width="13.140625" bestFit="1" customWidth="1"/>
    <col min="10755" max="10755" width="12.5703125" bestFit="1" customWidth="1"/>
    <col min="10756" max="10756" width="12.28515625" bestFit="1" customWidth="1"/>
    <col min="10757" max="10757" width="13.140625" bestFit="1" customWidth="1"/>
    <col min="10758" max="10758" width="12.5703125" bestFit="1" customWidth="1"/>
    <col min="10759" max="10759" width="12.28515625" bestFit="1" customWidth="1"/>
    <col min="10760" max="10760" width="13.140625" bestFit="1" customWidth="1"/>
    <col min="10761" max="10761" width="12.5703125" bestFit="1" customWidth="1"/>
    <col min="10762" max="10762" width="12.28515625" bestFit="1" customWidth="1"/>
    <col min="10763" max="10763" width="11" bestFit="1" customWidth="1"/>
    <col min="10769" max="10769" width="12" bestFit="1" customWidth="1"/>
    <col min="10771" max="10771" width="12" bestFit="1" customWidth="1"/>
    <col min="11009" max="11009" width="10.7109375" bestFit="1" customWidth="1"/>
    <col min="11010" max="11010" width="13.140625" bestFit="1" customWidth="1"/>
    <col min="11011" max="11011" width="12.5703125" bestFit="1" customWidth="1"/>
    <col min="11012" max="11012" width="12.28515625" bestFit="1" customWidth="1"/>
    <col min="11013" max="11013" width="13.140625" bestFit="1" customWidth="1"/>
    <col min="11014" max="11014" width="12.5703125" bestFit="1" customWidth="1"/>
    <col min="11015" max="11015" width="12.28515625" bestFit="1" customWidth="1"/>
    <col min="11016" max="11016" width="13.140625" bestFit="1" customWidth="1"/>
    <col min="11017" max="11017" width="12.5703125" bestFit="1" customWidth="1"/>
    <col min="11018" max="11018" width="12.28515625" bestFit="1" customWidth="1"/>
    <col min="11019" max="11019" width="11" bestFit="1" customWidth="1"/>
    <col min="11025" max="11025" width="12" bestFit="1" customWidth="1"/>
    <col min="11027" max="11027" width="12" bestFit="1" customWidth="1"/>
    <col min="11265" max="11265" width="10.7109375" bestFit="1" customWidth="1"/>
    <col min="11266" max="11266" width="13.140625" bestFit="1" customWidth="1"/>
    <col min="11267" max="11267" width="12.5703125" bestFit="1" customWidth="1"/>
    <col min="11268" max="11268" width="12.28515625" bestFit="1" customWidth="1"/>
    <col min="11269" max="11269" width="13.140625" bestFit="1" customWidth="1"/>
    <col min="11270" max="11270" width="12.5703125" bestFit="1" customWidth="1"/>
    <col min="11271" max="11271" width="12.28515625" bestFit="1" customWidth="1"/>
    <col min="11272" max="11272" width="13.140625" bestFit="1" customWidth="1"/>
    <col min="11273" max="11273" width="12.5703125" bestFit="1" customWidth="1"/>
    <col min="11274" max="11274" width="12.28515625" bestFit="1" customWidth="1"/>
    <col min="11275" max="11275" width="11" bestFit="1" customWidth="1"/>
    <col min="11281" max="11281" width="12" bestFit="1" customWidth="1"/>
    <col min="11283" max="11283" width="12" bestFit="1" customWidth="1"/>
    <col min="11521" max="11521" width="10.7109375" bestFit="1" customWidth="1"/>
    <col min="11522" max="11522" width="13.140625" bestFit="1" customWidth="1"/>
    <col min="11523" max="11523" width="12.5703125" bestFit="1" customWidth="1"/>
    <col min="11524" max="11524" width="12.28515625" bestFit="1" customWidth="1"/>
    <col min="11525" max="11525" width="13.140625" bestFit="1" customWidth="1"/>
    <col min="11526" max="11526" width="12.5703125" bestFit="1" customWidth="1"/>
    <col min="11527" max="11527" width="12.28515625" bestFit="1" customWidth="1"/>
    <col min="11528" max="11528" width="13.140625" bestFit="1" customWidth="1"/>
    <col min="11529" max="11529" width="12.5703125" bestFit="1" customWidth="1"/>
    <col min="11530" max="11530" width="12.28515625" bestFit="1" customWidth="1"/>
    <col min="11531" max="11531" width="11" bestFit="1" customWidth="1"/>
    <col min="11537" max="11537" width="12" bestFit="1" customWidth="1"/>
    <col min="11539" max="11539" width="12" bestFit="1" customWidth="1"/>
    <col min="11777" max="11777" width="10.7109375" bestFit="1" customWidth="1"/>
    <col min="11778" max="11778" width="13.140625" bestFit="1" customWidth="1"/>
    <col min="11779" max="11779" width="12.5703125" bestFit="1" customWidth="1"/>
    <col min="11780" max="11780" width="12.28515625" bestFit="1" customWidth="1"/>
    <col min="11781" max="11781" width="13.140625" bestFit="1" customWidth="1"/>
    <col min="11782" max="11782" width="12.5703125" bestFit="1" customWidth="1"/>
    <col min="11783" max="11783" width="12.28515625" bestFit="1" customWidth="1"/>
    <col min="11784" max="11784" width="13.140625" bestFit="1" customWidth="1"/>
    <col min="11785" max="11785" width="12.5703125" bestFit="1" customWidth="1"/>
    <col min="11786" max="11786" width="12.28515625" bestFit="1" customWidth="1"/>
    <col min="11787" max="11787" width="11" bestFit="1" customWidth="1"/>
    <col min="11793" max="11793" width="12" bestFit="1" customWidth="1"/>
    <col min="11795" max="11795" width="12" bestFit="1" customWidth="1"/>
    <col min="12033" max="12033" width="10.7109375" bestFit="1" customWidth="1"/>
    <col min="12034" max="12034" width="13.140625" bestFit="1" customWidth="1"/>
    <col min="12035" max="12035" width="12.5703125" bestFit="1" customWidth="1"/>
    <col min="12036" max="12036" width="12.28515625" bestFit="1" customWidth="1"/>
    <col min="12037" max="12037" width="13.140625" bestFit="1" customWidth="1"/>
    <col min="12038" max="12038" width="12.5703125" bestFit="1" customWidth="1"/>
    <col min="12039" max="12039" width="12.28515625" bestFit="1" customWidth="1"/>
    <col min="12040" max="12040" width="13.140625" bestFit="1" customWidth="1"/>
    <col min="12041" max="12041" width="12.5703125" bestFit="1" customWidth="1"/>
    <col min="12042" max="12042" width="12.28515625" bestFit="1" customWidth="1"/>
    <col min="12043" max="12043" width="11" bestFit="1" customWidth="1"/>
    <col min="12049" max="12049" width="12" bestFit="1" customWidth="1"/>
    <col min="12051" max="12051" width="12" bestFit="1" customWidth="1"/>
    <col min="12289" max="12289" width="10.7109375" bestFit="1" customWidth="1"/>
    <col min="12290" max="12290" width="13.140625" bestFit="1" customWidth="1"/>
    <col min="12291" max="12291" width="12.5703125" bestFit="1" customWidth="1"/>
    <col min="12292" max="12292" width="12.28515625" bestFit="1" customWidth="1"/>
    <col min="12293" max="12293" width="13.140625" bestFit="1" customWidth="1"/>
    <col min="12294" max="12294" width="12.5703125" bestFit="1" customWidth="1"/>
    <col min="12295" max="12295" width="12.28515625" bestFit="1" customWidth="1"/>
    <col min="12296" max="12296" width="13.140625" bestFit="1" customWidth="1"/>
    <col min="12297" max="12297" width="12.5703125" bestFit="1" customWidth="1"/>
    <col min="12298" max="12298" width="12.28515625" bestFit="1" customWidth="1"/>
    <col min="12299" max="12299" width="11" bestFit="1" customWidth="1"/>
    <col min="12305" max="12305" width="12" bestFit="1" customWidth="1"/>
    <col min="12307" max="12307" width="12" bestFit="1" customWidth="1"/>
    <col min="12545" max="12545" width="10.7109375" bestFit="1" customWidth="1"/>
    <col min="12546" max="12546" width="13.140625" bestFit="1" customWidth="1"/>
    <col min="12547" max="12547" width="12.5703125" bestFit="1" customWidth="1"/>
    <col min="12548" max="12548" width="12.28515625" bestFit="1" customWidth="1"/>
    <col min="12549" max="12549" width="13.140625" bestFit="1" customWidth="1"/>
    <col min="12550" max="12550" width="12.5703125" bestFit="1" customWidth="1"/>
    <col min="12551" max="12551" width="12.28515625" bestFit="1" customWidth="1"/>
    <col min="12552" max="12552" width="13.140625" bestFit="1" customWidth="1"/>
    <col min="12553" max="12553" width="12.5703125" bestFit="1" customWidth="1"/>
    <col min="12554" max="12554" width="12.28515625" bestFit="1" customWidth="1"/>
    <col min="12555" max="12555" width="11" bestFit="1" customWidth="1"/>
    <col min="12561" max="12561" width="12" bestFit="1" customWidth="1"/>
    <col min="12563" max="12563" width="12" bestFit="1" customWidth="1"/>
    <col min="12801" max="12801" width="10.7109375" bestFit="1" customWidth="1"/>
    <col min="12802" max="12802" width="13.140625" bestFit="1" customWidth="1"/>
    <col min="12803" max="12803" width="12.5703125" bestFit="1" customWidth="1"/>
    <col min="12804" max="12804" width="12.28515625" bestFit="1" customWidth="1"/>
    <col min="12805" max="12805" width="13.140625" bestFit="1" customWidth="1"/>
    <col min="12806" max="12806" width="12.5703125" bestFit="1" customWidth="1"/>
    <col min="12807" max="12807" width="12.28515625" bestFit="1" customWidth="1"/>
    <col min="12808" max="12808" width="13.140625" bestFit="1" customWidth="1"/>
    <col min="12809" max="12809" width="12.5703125" bestFit="1" customWidth="1"/>
    <col min="12810" max="12810" width="12.28515625" bestFit="1" customWidth="1"/>
    <col min="12811" max="12811" width="11" bestFit="1" customWidth="1"/>
    <col min="12817" max="12817" width="12" bestFit="1" customWidth="1"/>
    <col min="12819" max="12819" width="12" bestFit="1" customWidth="1"/>
    <col min="13057" max="13057" width="10.7109375" bestFit="1" customWidth="1"/>
    <col min="13058" max="13058" width="13.140625" bestFit="1" customWidth="1"/>
    <col min="13059" max="13059" width="12.5703125" bestFit="1" customWidth="1"/>
    <col min="13060" max="13060" width="12.28515625" bestFit="1" customWidth="1"/>
    <col min="13061" max="13061" width="13.140625" bestFit="1" customWidth="1"/>
    <col min="13062" max="13062" width="12.5703125" bestFit="1" customWidth="1"/>
    <col min="13063" max="13063" width="12.28515625" bestFit="1" customWidth="1"/>
    <col min="13064" max="13064" width="13.140625" bestFit="1" customWidth="1"/>
    <col min="13065" max="13065" width="12.5703125" bestFit="1" customWidth="1"/>
    <col min="13066" max="13066" width="12.28515625" bestFit="1" customWidth="1"/>
    <col min="13067" max="13067" width="11" bestFit="1" customWidth="1"/>
    <col min="13073" max="13073" width="12" bestFit="1" customWidth="1"/>
    <col min="13075" max="13075" width="12" bestFit="1" customWidth="1"/>
    <col min="13313" max="13313" width="10.7109375" bestFit="1" customWidth="1"/>
    <col min="13314" max="13314" width="13.140625" bestFit="1" customWidth="1"/>
    <col min="13315" max="13315" width="12.5703125" bestFit="1" customWidth="1"/>
    <col min="13316" max="13316" width="12.28515625" bestFit="1" customWidth="1"/>
    <col min="13317" max="13317" width="13.140625" bestFit="1" customWidth="1"/>
    <col min="13318" max="13318" width="12.5703125" bestFit="1" customWidth="1"/>
    <col min="13319" max="13319" width="12.28515625" bestFit="1" customWidth="1"/>
    <col min="13320" max="13320" width="13.140625" bestFit="1" customWidth="1"/>
    <col min="13321" max="13321" width="12.5703125" bestFit="1" customWidth="1"/>
    <col min="13322" max="13322" width="12.28515625" bestFit="1" customWidth="1"/>
    <col min="13323" max="13323" width="11" bestFit="1" customWidth="1"/>
    <col min="13329" max="13329" width="12" bestFit="1" customWidth="1"/>
    <col min="13331" max="13331" width="12" bestFit="1" customWidth="1"/>
    <col min="13569" max="13569" width="10.7109375" bestFit="1" customWidth="1"/>
    <col min="13570" max="13570" width="13.140625" bestFit="1" customWidth="1"/>
    <col min="13571" max="13571" width="12.5703125" bestFit="1" customWidth="1"/>
    <col min="13572" max="13572" width="12.28515625" bestFit="1" customWidth="1"/>
    <col min="13573" max="13573" width="13.140625" bestFit="1" customWidth="1"/>
    <col min="13574" max="13574" width="12.5703125" bestFit="1" customWidth="1"/>
    <col min="13575" max="13575" width="12.28515625" bestFit="1" customWidth="1"/>
    <col min="13576" max="13576" width="13.140625" bestFit="1" customWidth="1"/>
    <col min="13577" max="13577" width="12.5703125" bestFit="1" customWidth="1"/>
    <col min="13578" max="13578" width="12.28515625" bestFit="1" customWidth="1"/>
    <col min="13579" max="13579" width="11" bestFit="1" customWidth="1"/>
    <col min="13585" max="13585" width="12" bestFit="1" customWidth="1"/>
    <col min="13587" max="13587" width="12" bestFit="1" customWidth="1"/>
    <col min="13825" max="13825" width="10.7109375" bestFit="1" customWidth="1"/>
    <col min="13826" max="13826" width="13.140625" bestFit="1" customWidth="1"/>
    <col min="13827" max="13827" width="12.5703125" bestFit="1" customWidth="1"/>
    <col min="13828" max="13828" width="12.28515625" bestFit="1" customWidth="1"/>
    <col min="13829" max="13829" width="13.140625" bestFit="1" customWidth="1"/>
    <col min="13830" max="13830" width="12.5703125" bestFit="1" customWidth="1"/>
    <col min="13831" max="13831" width="12.28515625" bestFit="1" customWidth="1"/>
    <col min="13832" max="13832" width="13.140625" bestFit="1" customWidth="1"/>
    <col min="13833" max="13833" width="12.5703125" bestFit="1" customWidth="1"/>
    <col min="13834" max="13834" width="12.28515625" bestFit="1" customWidth="1"/>
    <col min="13835" max="13835" width="11" bestFit="1" customWidth="1"/>
    <col min="13841" max="13841" width="12" bestFit="1" customWidth="1"/>
    <col min="13843" max="13843" width="12" bestFit="1" customWidth="1"/>
    <col min="14081" max="14081" width="10.7109375" bestFit="1" customWidth="1"/>
    <col min="14082" max="14082" width="13.140625" bestFit="1" customWidth="1"/>
    <col min="14083" max="14083" width="12.5703125" bestFit="1" customWidth="1"/>
    <col min="14084" max="14084" width="12.28515625" bestFit="1" customWidth="1"/>
    <col min="14085" max="14085" width="13.140625" bestFit="1" customWidth="1"/>
    <col min="14086" max="14086" width="12.5703125" bestFit="1" customWidth="1"/>
    <col min="14087" max="14087" width="12.28515625" bestFit="1" customWidth="1"/>
    <col min="14088" max="14088" width="13.140625" bestFit="1" customWidth="1"/>
    <col min="14089" max="14089" width="12.5703125" bestFit="1" customWidth="1"/>
    <col min="14090" max="14090" width="12.28515625" bestFit="1" customWidth="1"/>
    <col min="14091" max="14091" width="11" bestFit="1" customWidth="1"/>
    <col min="14097" max="14097" width="12" bestFit="1" customWidth="1"/>
    <col min="14099" max="14099" width="12" bestFit="1" customWidth="1"/>
    <col min="14337" max="14337" width="10.7109375" bestFit="1" customWidth="1"/>
    <col min="14338" max="14338" width="13.140625" bestFit="1" customWidth="1"/>
    <col min="14339" max="14339" width="12.5703125" bestFit="1" customWidth="1"/>
    <col min="14340" max="14340" width="12.28515625" bestFit="1" customWidth="1"/>
    <col min="14341" max="14341" width="13.140625" bestFit="1" customWidth="1"/>
    <col min="14342" max="14342" width="12.5703125" bestFit="1" customWidth="1"/>
    <col min="14343" max="14343" width="12.28515625" bestFit="1" customWidth="1"/>
    <col min="14344" max="14344" width="13.140625" bestFit="1" customWidth="1"/>
    <col min="14345" max="14345" width="12.5703125" bestFit="1" customWidth="1"/>
    <col min="14346" max="14346" width="12.28515625" bestFit="1" customWidth="1"/>
    <col min="14347" max="14347" width="11" bestFit="1" customWidth="1"/>
    <col min="14353" max="14353" width="12" bestFit="1" customWidth="1"/>
    <col min="14355" max="14355" width="12" bestFit="1" customWidth="1"/>
    <col min="14593" max="14593" width="10.7109375" bestFit="1" customWidth="1"/>
    <col min="14594" max="14594" width="13.140625" bestFit="1" customWidth="1"/>
    <col min="14595" max="14595" width="12.5703125" bestFit="1" customWidth="1"/>
    <col min="14596" max="14596" width="12.28515625" bestFit="1" customWidth="1"/>
    <col min="14597" max="14597" width="13.140625" bestFit="1" customWidth="1"/>
    <col min="14598" max="14598" width="12.5703125" bestFit="1" customWidth="1"/>
    <col min="14599" max="14599" width="12.28515625" bestFit="1" customWidth="1"/>
    <col min="14600" max="14600" width="13.140625" bestFit="1" customWidth="1"/>
    <col min="14601" max="14601" width="12.5703125" bestFit="1" customWidth="1"/>
    <col min="14602" max="14602" width="12.28515625" bestFit="1" customWidth="1"/>
    <col min="14603" max="14603" width="11" bestFit="1" customWidth="1"/>
    <col min="14609" max="14609" width="12" bestFit="1" customWidth="1"/>
    <col min="14611" max="14611" width="12" bestFit="1" customWidth="1"/>
    <col min="14849" max="14849" width="10.7109375" bestFit="1" customWidth="1"/>
    <col min="14850" max="14850" width="13.140625" bestFit="1" customWidth="1"/>
    <col min="14851" max="14851" width="12.5703125" bestFit="1" customWidth="1"/>
    <col min="14852" max="14852" width="12.28515625" bestFit="1" customWidth="1"/>
    <col min="14853" max="14853" width="13.140625" bestFit="1" customWidth="1"/>
    <col min="14854" max="14854" width="12.5703125" bestFit="1" customWidth="1"/>
    <col min="14855" max="14855" width="12.28515625" bestFit="1" customWidth="1"/>
    <col min="14856" max="14856" width="13.140625" bestFit="1" customWidth="1"/>
    <col min="14857" max="14857" width="12.5703125" bestFit="1" customWidth="1"/>
    <col min="14858" max="14858" width="12.28515625" bestFit="1" customWidth="1"/>
    <col min="14859" max="14859" width="11" bestFit="1" customWidth="1"/>
    <col min="14865" max="14865" width="12" bestFit="1" customWidth="1"/>
    <col min="14867" max="14867" width="12" bestFit="1" customWidth="1"/>
    <col min="15105" max="15105" width="10.7109375" bestFit="1" customWidth="1"/>
    <col min="15106" max="15106" width="13.140625" bestFit="1" customWidth="1"/>
    <col min="15107" max="15107" width="12.5703125" bestFit="1" customWidth="1"/>
    <col min="15108" max="15108" width="12.28515625" bestFit="1" customWidth="1"/>
    <col min="15109" max="15109" width="13.140625" bestFit="1" customWidth="1"/>
    <col min="15110" max="15110" width="12.5703125" bestFit="1" customWidth="1"/>
    <col min="15111" max="15111" width="12.28515625" bestFit="1" customWidth="1"/>
    <col min="15112" max="15112" width="13.140625" bestFit="1" customWidth="1"/>
    <col min="15113" max="15113" width="12.5703125" bestFit="1" customWidth="1"/>
    <col min="15114" max="15114" width="12.28515625" bestFit="1" customWidth="1"/>
    <col min="15115" max="15115" width="11" bestFit="1" customWidth="1"/>
    <col min="15121" max="15121" width="12" bestFit="1" customWidth="1"/>
    <col min="15123" max="15123" width="12" bestFit="1" customWidth="1"/>
    <col min="15361" max="15361" width="10.7109375" bestFit="1" customWidth="1"/>
    <col min="15362" max="15362" width="13.140625" bestFit="1" customWidth="1"/>
    <col min="15363" max="15363" width="12.5703125" bestFit="1" customWidth="1"/>
    <col min="15364" max="15364" width="12.28515625" bestFit="1" customWidth="1"/>
    <col min="15365" max="15365" width="13.140625" bestFit="1" customWidth="1"/>
    <col min="15366" max="15366" width="12.5703125" bestFit="1" customWidth="1"/>
    <col min="15367" max="15367" width="12.28515625" bestFit="1" customWidth="1"/>
    <col min="15368" max="15368" width="13.140625" bestFit="1" customWidth="1"/>
    <col min="15369" max="15369" width="12.5703125" bestFit="1" customWidth="1"/>
    <col min="15370" max="15370" width="12.28515625" bestFit="1" customWidth="1"/>
    <col min="15371" max="15371" width="11" bestFit="1" customWidth="1"/>
    <col min="15377" max="15377" width="12" bestFit="1" customWidth="1"/>
    <col min="15379" max="15379" width="12" bestFit="1" customWidth="1"/>
    <col min="15617" max="15617" width="10.7109375" bestFit="1" customWidth="1"/>
    <col min="15618" max="15618" width="13.140625" bestFit="1" customWidth="1"/>
    <col min="15619" max="15619" width="12.5703125" bestFit="1" customWidth="1"/>
    <col min="15620" max="15620" width="12.28515625" bestFit="1" customWidth="1"/>
    <col min="15621" max="15621" width="13.140625" bestFit="1" customWidth="1"/>
    <col min="15622" max="15622" width="12.5703125" bestFit="1" customWidth="1"/>
    <col min="15623" max="15623" width="12.28515625" bestFit="1" customWidth="1"/>
    <col min="15624" max="15624" width="13.140625" bestFit="1" customWidth="1"/>
    <col min="15625" max="15625" width="12.5703125" bestFit="1" customWidth="1"/>
    <col min="15626" max="15626" width="12.28515625" bestFit="1" customWidth="1"/>
    <col min="15627" max="15627" width="11" bestFit="1" customWidth="1"/>
    <col min="15633" max="15633" width="12" bestFit="1" customWidth="1"/>
    <col min="15635" max="15635" width="12" bestFit="1" customWidth="1"/>
    <col min="15873" max="15873" width="10.7109375" bestFit="1" customWidth="1"/>
    <col min="15874" max="15874" width="13.140625" bestFit="1" customWidth="1"/>
    <col min="15875" max="15875" width="12.5703125" bestFit="1" customWidth="1"/>
    <col min="15876" max="15876" width="12.28515625" bestFit="1" customWidth="1"/>
    <col min="15877" max="15877" width="13.140625" bestFit="1" customWidth="1"/>
    <col min="15878" max="15878" width="12.5703125" bestFit="1" customWidth="1"/>
    <col min="15879" max="15879" width="12.28515625" bestFit="1" customWidth="1"/>
    <col min="15880" max="15880" width="13.140625" bestFit="1" customWidth="1"/>
    <col min="15881" max="15881" width="12.5703125" bestFit="1" customWidth="1"/>
    <col min="15882" max="15882" width="12.28515625" bestFit="1" customWidth="1"/>
    <col min="15883" max="15883" width="11" bestFit="1" customWidth="1"/>
    <col min="15889" max="15889" width="12" bestFit="1" customWidth="1"/>
    <col min="15891" max="15891" width="12" bestFit="1" customWidth="1"/>
    <col min="16129" max="16129" width="10.7109375" bestFit="1" customWidth="1"/>
    <col min="16130" max="16130" width="13.140625" bestFit="1" customWidth="1"/>
    <col min="16131" max="16131" width="12.5703125" bestFit="1" customWidth="1"/>
    <col min="16132" max="16132" width="12.28515625" bestFit="1" customWidth="1"/>
    <col min="16133" max="16133" width="13.140625" bestFit="1" customWidth="1"/>
    <col min="16134" max="16134" width="12.5703125" bestFit="1" customWidth="1"/>
    <col min="16135" max="16135" width="12.28515625" bestFit="1" customWidth="1"/>
    <col min="16136" max="16136" width="13.140625" bestFit="1" customWidth="1"/>
    <col min="16137" max="16137" width="12.5703125" bestFit="1" customWidth="1"/>
    <col min="16138" max="16138" width="12.28515625" bestFit="1" customWidth="1"/>
    <col min="16139" max="16139" width="11" bestFit="1" customWidth="1"/>
    <col min="16145" max="16145" width="12" bestFit="1" customWidth="1"/>
    <col min="16147" max="16147" width="12" bestFit="1" customWidth="1"/>
  </cols>
  <sheetData>
    <row r="1" spans="1:35" x14ac:dyDescent="0.25">
      <c r="A1" s="11" t="str">
        <f>'[1]Iron Graphs'!A34</f>
        <v>Iron (mg/l)</v>
      </c>
      <c r="B1" s="11"/>
      <c r="C1" s="11"/>
      <c r="D1" s="11"/>
      <c r="E1" s="11"/>
      <c r="F1" s="11"/>
      <c r="G1" s="11"/>
      <c r="H1" s="11"/>
      <c r="I1" s="11"/>
      <c r="J1" s="11"/>
    </row>
    <row r="2" spans="1:35" x14ac:dyDescent="0.25">
      <c r="A2" s="2" t="str">
        <f>'[1]Iron Graphs'!A35</f>
        <v>Time (min)</v>
      </c>
      <c r="B2" s="11">
        <f>'[1]Iron Graphs'!B35</f>
        <v>6.5</v>
      </c>
      <c r="C2" s="11"/>
      <c r="D2" s="11"/>
      <c r="E2" s="11">
        <f>'[1]Iron Graphs'!E35</f>
        <v>7.5</v>
      </c>
      <c r="F2" s="11"/>
      <c r="G2" s="11"/>
      <c r="H2" s="11">
        <f>'[1]Iron Graphs'!H35</f>
        <v>8.5</v>
      </c>
      <c r="I2" s="11"/>
      <c r="J2" s="11"/>
    </row>
    <row r="3" spans="1:35" x14ac:dyDescent="0.25">
      <c r="A3" s="2">
        <f>'[1]Iron Graphs'!A36</f>
        <v>0</v>
      </c>
      <c r="B3" s="2" t="str">
        <f>'[1]Iron Graphs'!B36</f>
        <v>0,174 (l/min)</v>
      </c>
      <c r="C3" s="2" t="str">
        <f>'[1]Iron Graphs'!C36</f>
        <v>0,262 (l/min)</v>
      </c>
      <c r="D3" s="2" t="str">
        <f>'[1]Iron Graphs'!D36</f>
        <v>0,523 (l/min)</v>
      </c>
      <c r="E3" s="2" t="str">
        <f>'[1]Iron Graphs'!E36</f>
        <v>0,174 (l/min)</v>
      </c>
      <c r="F3" s="2" t="str">
        <f>'[1]Iron Graphs'!F36</f>
        <v>0,262 (l/min)</v>
      </c>
      <c r="G3" s="2" t="str">
        <f>'[1]Iron Graphs'!G36</f>
        <v>0,523 (l/min)</v>
      </c>
      <c r="H3" s="2" t="str">
        <f>'[1]Iron Graphs'!H36</f>
        <v>0,174 (l/min)</v>
      </c>
      <c r="I3" s="2" t="str">
        <f>'[1]Iron Graphs'!I36</f>
        <v>0,262 (l/min)</v>
      </c>
      <c r="J3" s="2" t="str">
        <f>'[1]Iron Graphs'!J36</f>
        <v>0,523 (l/min)</v>
      </c>
      <c r="M3" s="2" t="s">
        <v>0</v>
      </c>
      <c r="N3" t="s">
        <v>1</v>
      </c>
    </row>
    <row r="4" spans="1:35" x14ac:dyDescent="0.25">
      <c r="A4" s="2">
        <f>'[1]Iron Graphs'!A37</f>
        <v>0</v>
      </c>
      <c r="B4" s="2" t="str">
        <f>'[1]Iron Graphs'!B37</f>
        <v>1,67 (ml/min)</v>
      </c>
      <c r="C4" s="2" t="str">
        <f>'[1]Iron Graphs'!C37</f>
        <v>2,52(ml/min)</v>
      </c>
      <c r="D4" s="2" t="str">
        <f>'[1]Iron Graphs'!D37</f>
        <v>5,0 (ml/min)</v>
      </c>
      <c r="E4" s="2" t="str">
        <f>'[1]Iron Graphs'!E37</f>
        <v>1,67 (ml/min)</v>
      </c>
      <c r="F4" s="2" t="str">
        <f>'[1]Iron Graphs'!F37</f>
        <v>2,52(ml/min)</v>
      </c>
      <c r="G4" s="2" t="str">
        <f>'[1]Iron Graphs'!G37</f>
        <v>5,0 (ml/min)</v>
      </c>
      <c r="H4" s="2" t="str">
        <f>'[1]Iron Graphs'!H37</f>
        <v>1,67 (ml/min)</v>
      </c>
      <c r="I4" s="2" t="str">
        <f>'[1]Iron Graphs'!I37</f>
        <v>2,52(ml/min)</v>
      </c>
      <c r="J4" s="2" t="str">
        <f>'[1]Iron Graphs'!J37</f>
        <v>5,0 (ml/min)</v>
      </c>
      <c r="M4" t="s">
        <v>2</v>
      </c>
      <c r="N4" t="s">
        <v>3</v>
      </c>
    </row>
    <row r="5" spans="1:35" x14ac:dyDescent="0.25">
      <c r="A5">
        <f>'[1]Iron Graphs'!A38</f>
        <v>10</v>
      </c>
      <c r="B5" s="3">
        <f>'[1]Iron Graphs'!B38</f>
        <v>2.5</v>
      </c>
      <c r="C5" s="3">
        <f>'[1]Iron Graphs'!C38</f>
        <v>2.8</v>
      </c>
      <c r="D5" s="3">
        <f>'[1]Iron Graphs'!D38</f>
        <v>2.2000000000000002</v>
      </c>
      <c r="E5" s="3">
        <f>'[1]Iron Graphs'!E38</f>
        <v>1.6</v>
      </c>
      <c r="F5" s="3">
        <f>'[1]Iron Graphs'!F38</f>
        <v>1.63</v>
      </c>
      <c r="G5" s="3">
        <f>'[1]Iron Graphs'!G38</f>
        <v>1.6</v>
      </c>
      <c r="H5" s="3">
        <f>'[1]Iron Graphs'!H38</f>
        <v>1.8966666666666665</v>
      </c>
      <c r="I5" s="3">
        <f>'[1]Iron Graphs'!I38</f>
        <v>1.8</v>
      </c>
      <c r="J5" s="3">
        <f>'[1]Iron Graphs'!J38</f>
        <v>1.8466666666666667</v>
      </c>
      <c r="M5" t="s">
        <v>4</v>
      </c>
      <c r="N5" t="s">
        <v>5</v>
      </c>
    </row>
    <row r="6" spans="1:35" x14ac:dyDescent="0.25">
      <c r="A6">
        <f>'[1]Iron Graphs'!A39</f>
        <v>20</v>
      </c>
      <c r="B6" s="3">
        <f>'[1]Iron Graphs'!B39</f>
        <v>1.24</v>
      </c>
      <c r="C6" s="3">
        <f>'[1]Iron Graphs'!C39</f>
        <v>2.6</v>
      </c>
      <c r="D6" s="3">
        <f>'[1]Iron Graphs'!D39</f>
        <v>2.2000000000000002</v>
      </c>
      <c r="E6" s="3">
        <f>'[1]Iron Graphs'!E39</f>
        <v>1.1100000000000001</v>
      </c>
      <c r="F6" s="3">
        <f>'[1]Iron Graphs'!F39</f>
        <v>1.2</v>
      </c>
      <c r="G6" s="3">
        <f>'[1]Iron Graphs'!G39</f>
        <v>1.5</v>
      </c>
      <c r="H6" s="3">
        <f>'[1]Iron Graphs'!H39</f>
        <v>0.90666666666666673</v>
      </c>
      <c r="I6" s="3">
        <f>'[1]Iron Graphs'!I39</f>
        <v>1.2766666666666666</v>
      </c>
      <c r="J6" s="3">
        <f>'[1]Iron Graphs'!J39</f>
        <v>1.1399999999999999</v>
      </c>
      <c r="M6" t="s">
        <v>6</v>
      </c>
    </row>
    <row r="7" spans="1:35" x14ac:dyDescent="0.25">
      <c r="A7">
        <f>'[1]Iron Graphs'!A40</f>
        <v>30</v>
      </c>
      <c r="B7" s="3">
        <f>'[1]Iron Graphs'!B40</f>
        <v>1.07</v>
      </c>
      <c r="C7" s="3">
        <f>'[1]Iron Graphs'!C40</f>
        <v>2.38</v>
      </c>
      <c r="D7" s="3">
        <f>'[1]Iron Graphs'!D40</f>
        <v>2.29</v>
      </c>
      <c r="E7" s="3">
        <f>'[1]Iron Graphs'!E40</f>
        <v>0.54</v>
      </c>
      <c r="F7" s="3">
        <f>'[1]Iron Graphs'!F40</f>
        <v>0.89</v>
      </c>
      <c r="G7" s="3">
        <f>'[1]Iron Graphs'!G40</f>
        <v>1.24</v>
      </c>
      <c r="H7" s="3">
        <f>'[1]Iron Graphs'!H40</f>
        <v>0.34999999999999992</v>
      </c>
      <c r="I7" s="3">
        <f>'[1]Iron Graphs'!I40</f>
        <v>0.93666666666666665</v>
      </c>
      <c r="J7" s="3">
        <f>'[1]Iron Graphs'!J40</f>
        <v>1.01</v>
      </c>
    </row>
    <row r="8" spans="1:35" x14ac:dyDescent="0.25">
      <c r="A8">
        <f>'[1]Iron Graphs'!A41</f>
        <v>40</v>
      </c>
      <c r="B8" s="3">
        <f>'[1]Iron Graphs'!B41</f>
        <v>1.1000000000000001</v>
      </c>
      <c r="C8" s="3">
        <f>'[1]Iron Graphs'!C41</f>
        <v>1.8</v>
      </c>
      <c r="D8" s="3">
        <f>'[1]Iron Graphs'!D41</f>
        <v>2.2000000000000002</v>
      </c>
      <c r="E8" s="3">
        <f>'[1]Iron Graphs'!E41</f>
        <v>0.44</v>
      </c>
      <c r="F8" s="3">
        <f>'[1]Iron Graphs'!F41</f>
        <v>0.9</v>
      </c>
      <c r="G8" s="3">
        <f>'[1]Iron Graphs'!G41</f>
        <v>1.2</v>
      </c>
      <c r="H8" s="3">
        <f>'[1]Iron Graphs'!H41</f>
        <v>0.19666666666666668</v>
      </c>
      <c r="I8" s="3">
        <f>'[1]Iron Graphs'!I41</f>
        <v>0.71333333333333326</v>
      </c>
      <c r="J8" s="3">
        <f>'[1]Iron Graphs'!J41</f>
        <v>0.65666666666666673</v>
      </c>
    </row>
    <row r="9" spans="1:35" x14ac:dyDescent="0.25">
      <c r="A9">
        <f>'[1]Iron Graphs'!A42</f>
        <v>50</v>
      </c>
      <c r="B9" s="3">
        <f>'[1]Iron Graphs'!B42</f>
        <v>1.1499999999999999</v>
      </c>
      <c r="C9" s="3">
        <f>'[1]Iron Graphs'!C42</f>
        <v>2</v>
      </c>
      <c r="D9" s="3">
        <f>'[1]Iron Graphs'!D42</f>
        <v>2.4</v>
      </c>
      <c r="E9" s="3">
        <f>'[1]Iron Graphs'!E42</f>
        <v>0.45</v>
      </c>
      <c r="F9" s="3">
        <f>'[1]Iron Graphs'!F42</f>
        <v>0.9</v>
      </c>
      <c r="G9" s="3">
        <f>'[1]Iron Graphs'!G42</f>
        <v>1.1000000000000001</v>
      </c>
      <c r="H9" s="3">
        <f>'[1]Iron Graphs'!H42</f>
        <v>0.18333333333333335</v>
      </c>
      <c r="I9" s="3">
        <f>'[1]Iron Graphs'!I42</f>
        <v>0.57999999999999996</v>
      </c>
      <c r="J9" s="3">
        <f>'[1]Iron Graphs'!J42</f>
        <v>0.58333333333333337</v>
      </c>
    </row>
    <row r="10" spans="1:35" x14ac:dyDescent="0.25">
      <c r="A10">
        <f>'[1]Iron Graphs'!A43</f>
        <v>60</v>
      </c>
      <c r="B10" s="3">
        <f>'[1]Iron Graphs'!B43</f>
        <v>1.3</v>
      </c>
      <c r="C10" s="3">
        <f>'[1]Iron Graphs'!C43</f>
        <v>1.71</v>
      </c>
      <c r="D10" s="3">
        <f>'[1]Iron Graphs'!D43</f>
        <v>2.56</v>
      </c>
      <c r="E10" s="3">
        <f>'[1]Iron Graphs'!E43</f>
        <v>0.42</v>
      </c>
      <c r="F10" s="3">
        <f>'[1]Iron Graphs'!F43</f>
        <v>0.89</v>
      </c>
      <c r="G10" s="3">
        <f>'[1]Iron Graphs'!G43</f>
        <v>1.1100000000000001</v>
      </c>
      <c r="H10" s="3">
        <f>'[1]Iron Graphs'!H43</f>
        <v>0.1466666666666667</v>
      </c>
      <c r="I10" s="3">
        <f>'[1]Iron Graphs'!I43</f>
        <v>0.54333333333333333</v>
      </c>
      <c r="J10" s="3">
        <f>'[1]Iron Graphs'!J43</f>
        <v>0.60666666666666658</v>
      </c>
    </row>
    <row r="12" spans="1:35" x14ac:dyDescent="0.25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M12" s="11" t="s">
        <v>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Y12" s="11" t="s">
        <v>7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x14ac:dyDescent="0.25">
      <c r="A13" s="11" t="s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11" t="s">
        <v>8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Y13" s="11" t="s">
        <v>8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x14ac:dyDescent="0.25">
      <c r="A14" s="11" t="s">
        <v>9</v>
      </c>
      <c r="B14" s="11"/>
      <c r="C14" s="11"/>
      <c r="D14" s="4" t="s">
        <v>10</v>
      </c>
      <c r="H14" s="2" t="s">
        <v>11</v>
      </c>
      <c r="J14" s="2" t="s">
        <v>10</v>
      </c>
      <c r="M14" s="11" t="s">
        <v>9</v>
      </c>
      <c r="N14" s="11"/>
      <c r="O14" s="11"/>
      <c r="P14" s="4" t="s">
        <v>10</v>
      </c>
      <c r="T14" s="2" t="s">
        <v>11</v>
      </c>
      <c r="V14" s="2" t="s">
        <v>10</v>
      </c>
      <c r="Y14" s="11" t="s">
        <v>9</v>
      </c>
      <c r="Z14" s="11"/>
      <c r="AA14" s="11"/>
      <c r="AB14" s="4" t="s">
        <v>10</v>
      </c>
      <c r="AF14" s="2" t="s">
        <v>11</v>
      </c>
      <c r="AH14" s="2" t="s">
        <v>10</v>
      </c>
    </row>
    <row r="15" spans="1:35" x14ac:dyDescent="0.25">
      <c r="A15" s="5"/>
      <c r="B15" s="5"/>
      <c r="C15" s="2" t="s">
        <v>12</v>
      </c>
      <c r="D15" s="4"/>
      <c r="H15" s="2"/>
      <c r="J15" s="2"/>
      <c r="M15" s="5"/>
      <c r="N15" s="5"/>
      <c r="O15" s="2" t="s">
        <v>13</v>
      </c>
      <c r="P15" s="4"/>
      <c r="T15" s="2"/>
      <c r="V15" s="2"/>
      <c r="Y15" s="5"/>
      <c r="Z15" s="5"/>
      <c r="AA15" s="2" t="s">
        <v>14</v>
      </c>
      <c r="AB15" s="4"/>
      <c r="AF15" s="2"/>
      <c r="AH15" s="2"/>
    </row>
    <row r="16" spans="1:35" x14ac:dyDescent="0.25">
      <c r="A16" s="5"/>
      <c r="B16" s="5"/>
      <c r="C16" s="2" t="s">
        <v>15</v>
      </c>
      <c r="D16" s="4"/>
      <c r="H16" s="2"/>
      <c r="J16" s="2"/>
      <c r="M16" s="5"/>
      <c r="N16" s="5"/>
      <c r="O16" s="2" t="s">
        <v>16</v>
      </c>
      <c r="P16" s="4"/>
      <c r="T16" s="2"/>
      <c r="V16" s="2"/>
      <c r="Y16" s="5"/>
      <c r="Z16" s="5"/>
      <c r="AA16" s="2" t="s">
        <v>17</v>
      </c>
      <c r="AB16" s="4"/>
      <c r="AF16" s="2"/>
      <c r="AH16" s="2"/>
    </row>
    <row r="17" spans="1:35" ht="18" x14ac:dyDescent="0.35">
      <c r="A17" t="s">
        <v>18</v>
      </c>
      <c r="B17" t="s">
        <v>19</v>
      </c>
      <c r="C17" t="s">
        <v>20</v>
      </c>
      <c r="H17" t="s">
        <v>20</v>
      </c>
      <c r="J17" t="s">
        <v>21</v>
      </c>
      <c r="M17" t="s">
        <v>18</v>
      </c>
      <c r="N17" t="s">
        <v>19</v>
      </c>
      <c r="O17" t="s">
        <v>20</v>
      </c>
      <c r="T17" t="s">
        <v>20</v>
      </c>
      <c r="V17" t="s">
        <v>21</v>
      </c>
      <c r="Y17" t="s">
        <v>18</v>
      </c>
      <c r="Z17" t="s">
        <v>19</v>
      </c>
      <c r="AA17" t="s">
        <v>20</v>
      </c>
      <c r="AF17" t="s">
        <v>20</v>
      </c>
      <c r="AH17" t="s">
        <v>21</v>
      </c>
    </row>
    <row r="18" spans="1:35" x14ac:dyDescent="0.25">
      <c r="A18">
        <v>2.1</v>
      </c>
      <c r="B18" s="6">
        <f t="shared" ref="B18:B23" si="0">B5</f>
        <v>2.5</v>
      </c>
      <c r="C18">
        <f t="shared" ref="C18:C23" si="1">((((A18-B18)/$B$34))*$B$35)</f>
        <v>-4.5920696800477636E-4</v>
      </c>
      <c r="E18">
        <f t="shared" ref="E18:E23" si="2">(C18-$C$29)^2</f>
        <v>1.6141006565205098E-6</v>
      </c>
      <c r="F18" t="s">
        <v>22</v>
      </c>
      <c r="H18">
        <f>(($F$34*($F$35*B18)/(1+($F$35*B18))))</f>
        <v>2.2169262032005872E-5</v>
      </c>
      <c r="J18">
        <f t="shared" ref="J18:J23" si="3">(C18-H18)^2</f>
        <v>2.3172307484442506E-7</v>
      </c>
      <c r="M18">
        <v>2.1</v>
      </c>
      <c r="N18" s="6">
        <f t="shared" ref="N18:N23" si="4">C5</f>
        <v>2.8</v>
      </c>
      <c r="O18">
        <f t="shared" ref="O18:O23" si="5">((((M18-N18)/$B$34))*$B$35)</f>
        <v>-8.0361219400835841E-4</v>
      </c>
      <c r="Q18">
        <f t="shared" ref="Q18:Q23" si="6">(O18-$C$29)^2</f>
        <v>2.6078304299952675E-6</v>
      </c>
      <c r="R18" t="s">
        <v>22</v>
      </c>
      <c r="T18">
        <f>(($R$34*($R$35*N18)/(1+($R$35*N18))))</f>
        <v>2.2268032075761868E-5</v>
      </c>
      <c r="V18">
        <f t="shared" ref="V18:V23" si="7">(O18-T18)^2</f>
        <v>6.8207814783675762E-7</v>
      </c>
      <c r="Y18">
        <v>2.1</v>
      </c>
      <c r="Z18" s="6">
        <f t="shared" ref="Z18:Z23" si="8">D5</f>
        <v>2.2000000000000002</v>
      </c>
      <c r="AA18">
        <f t="shared" ref="AA18:AA23" si="9">((((Y18-Z18)/$B$34))*$B$35)</f>
        <v>-1.1480174200119423E-4</v>
      </c>
      <c r="AC18">
        <f t="shared" ref="AC18:AC23" si="10">(AA18-$C$29)^2</f>
        <v>8.5760080244290887E-7</v>
      </c>
      <c r="AD18" t="s">
        <v>22</v>
      </c>
      <c r="AF18">
        <f>(($AD$34*($AD$35*Z18)/(1+($AD$35*Z18))))</f>
        <v>2.2044814808042307E-5</v>
      </c>
      <c r="AH18">
        <f t="shared" ref="AH18:AH23" si="11">(AA18-AF18)^2</f>
        <v>1.8726980110543603E-8</v>
      </c>
    </row>
    <row r="19" spans="1:35" x14ac:dyDescent="0.25">
      <c r="A19">
        <v>2.1</v>
      </c>
      <c r="B19" s="6">
        <f t="shared" si="0"/>
        <v>1.24</v>
      </c>
      <c r="C19">
        <f t="shared" si="1"/>
        <v>9.8729498121026961E-4</v>
      </c>
      <c r="E19">
        <f t="shared" si="2"/>
        <v>3.0986327743480594E-8</v>
      </c>
      <c r="H19">
        <f t="shared" ref="H19:H23" si="12">(($F$34*($F$35*B19)/(1+($F$35*B19))))</f>
        <v>2.1274340118282944E-5</v>
      </c>
      <c r="J19">
        <f t="shared" si="3"/>
        <v>9.3319587901577281E-7</v>
      </c>
      <c r="M19">
        <v>2.1</v>
      </c>
      <c r="N19" s="6">
        <f t="shared" si="4"/>
        <v>2.6</v>
      </c>
      <c r="O19">
        <f t="shared" si="5"/>
        <v>-5.7400871000597056E-4</v>
      </c>
      <c r="Q19">
        <f t="shared" si="6"/>
        <v>1.9189850344124122E-6</v>
      </c>
      <c r="T19">
        <f t="shared" ref="T19:T23" si="13">(($R$34*($R$35*N19)/(1+($R$35*N19))))</f>
        <v>2.2204616973480304E-5</v>
      </c>
      <c r="V19">
        <f t="shared" si="7"/>
        <v>3.5547033126790559E-7</v>
      </c>
      <c r="Y19">
        <v>2.1</v>
      </c>
      <c r="Z19" s="6">
        <f t="shared" si="8"/>
        <v>2.2000000000000002</v>
      </c>
      <c r="AA19">
        <f t="shared" si="9"/>
        <v>-1.1480174200119423E-4</v>
      </c>
      <c r="AC19">
        <f t="shared" si="10"/>
        <v>8.5760080244290887E-7</v>
      </c>
      <c r="AF19">
        <f t="shared" ref="AF19:AF23" si="14">(($AD$34*($AD$35*Z19)/(1+($AD$35*Z19))))</f>
        <v>2.2044814808042307E-5</v>
      </c>
      <c r="AH19">
        <f t="shared" si="11"/>
        <v>1.8726980110543603E-8</v>
      </c>
    </row>
    <row r="20" spans="1:35" x14ac:dyDescent="0.25">
      <c r="A20">
        <v>2.1</v>
      </c>
      <c r="B20" s="6">
        <f t="shared" si="0"/>
        <v>1.07</v>
      </c>
      <c r="C20">
        <f t="shared" si="1"/>
        <v>1.1824579426122995E-3</v>
      </c>
      <c r="E20">
        <f t="shared" si="2"/>
        <v>1.3778372293875633E-7</v>
      </c>
      <c r="H20">
        <f t="shared" si="12"/>
        <v>2.1007019199166285E-5</v>
      </c>
      <c r="J20">
        <f t="shared" si="3"/>
        <v>1.3489682474972196E-6</v>
      </c>
      <c r="M20">
        <v>2.1</v>
      </c>
      <c r="N20" s="6">
        <f t="shared" si="4"/>
        <v>2.38</v>
      </c>
      <c r="O20">
        <f t="shared" si="5"/>
        <v>-3.2144487760334329E-4</v>
      </c>
      <c r="Q20">
        <f t="shared" si="6"/>
        <v>1.2830331245618104E-6</v>
      </c>
      <c r="T20">
        <f t="shared" si="13"/>
        <v>2.2123084560085952E-5</v>
      </c>
      <c r="V20">
        <f t="shared" si="7"/>
        <v>1.1803894462513155E-7</v>
      </c>
      <c r="Y20">
        <v>2.1</v>
      </c>
      <c r="Z20" s="6">
        <f t="shared" si="8"/>
        <v>2.29</v>
      </c>
      <c r="AA20">
        <f t="shared" si="9"/>
        <v>-2.1812330980226877E-4</v>
      </c>
      <c r="AC20">
        <f t="shared" si="10"/>
        <v>1.0596416171294875E-6</v>
      </c>
      <c r="AF20">
        <f t="shared" si="14"/>
        <v>2.2085418487503853E-5</v>
      </c>
      <c r="AH20">
        <f t="shared" si="11"/>
        <v>5.770023314658981E-8</v>
      </c>
    </row>
    <row r="21" spans="1:35" x14ac:dyDescent="0.25">
      <c r="A21">
        <v>2.1</v>
      </c>
      <c r="B21" s="6">
        <f t="shared" si="0"/>
        <v>1.1000000000000001</v>
      </c>
      <c r="C21">
        <f t="shared" si="1"/>
        <v>1.1480174200119411E-3</v>
      </c>
      <c r="E21">
        <f t="shared" si="2"/>
        <v>1.1340175900071511E-7</v>
      </c>
      <c r="H21">
        <f t="shared" si="12"/>
        <v>2.1059660856509784E-5</v>
      </c>
      <c r="J21">
        <f t="shared" si="3"/>
        <v>1.2700337909206311E-6</v>
      </c>
      <c r="M21">
        <v>2.1</v>
      </c>
      <c r="N21" s="6">
        <f t="shared" si="4"/>
        <v>1.8</v>
      </c>
      <c r="O21">
        <f t="shared" si="5"/>
        <v>3.4440522600358243E-4</v>
      </c>
      <c r="Q21">
        <f t="shared" si="6"/>
        <v>2.1795864940168449E-7</v>
      </c>
      <c r="T21">
        <f t="shared" si="13"/>
        <v>2.1818008399589716E-5</v>
      </c>
      <c r="V21">
        <f t="shared" si="7"/>
        <v>1.0406251296148575E-7</v>
      </c>
      <c r="Y21">
        <v>2.1</v>
      </c>
      <c r="Z21" s="6">
        <f t="shared" si="8"/>
        <v>2.2000000000000002</v>
      </c>
      <c r="AA21">
        <f t="shared" si="9"/>
        <v>-1.1480174200119423E-4</v>
      </c>
      <c r="AC21">
        <f t="shared" si="10"/>
        <v>8.5760080244290887E-7</v>
      </c>
      <c r="AF21">
        <f t="shared" si="14"/>
        <v>2.2044814808042307E-5</v>
      </c>
      <c r="AH21">
        <f t="shared" si="11"/>
        <v>1.8726980110543603E-8</v>
      </c>
    </row>
    <row r="22" spans="1:35" x14ac:dyDescent="0.25">
      <c r="A22">
        <v>2.1</v>
      </c>
      <c r="B22" s="6">
        <f t="shared" si="0"/>
        <v>1.1499999999999999</v>
      </c>
      <c r="C22">
        <f t="shared" si="1"/>
        <v>1.0906165490113444E-3</v>
      </c>
      <c r="E22">
        <f t="shared" si="2"/>
        <v>7.8036928423916858E-8</v>
      </c>
      <c r="H22">
        <f t="shared" si="12"/>
        <v>2.1141817393701017E-5</v>
      </c>
      <c r="J22">
        <f t="shared" si="3"/>
        <v>1.1437762015686303E-6</v>
      </c>
      <c r="M22">
        <v>2.1</v>
      </c>
      <c r="N22" s="6">
        <f t="shared" si="4"/>
        <v>2</v>
      </c>
      <c r="O22">
        <f t="shared" si="5"/>
        <v>1.1480174200119423E-4</v>
      </c>
      <c r="Q22">
        <f t="shared" si="6"/>
        <v>4.8506196605626153E-7</v>
      </c>
      <c r="T22">
        <f t="shared" si="13"/>
        <v>2.1942171101133784E-5</v>
      </c>
      <c r="V22">
        <f t="shared" si="7"/>
        <v>8.6228999077433536E-9</v>
      </c>
      <c r="Y22">
        <v>2.1</v>
      </c>
      <c r="Z22" s="6">
        <f t="shared" si="8"/>
        <v>2.4</v>
      </c>
      <c r="AA22">
        <f t="shared" si="9"/>
        <v>-3.4440522600358216E-4</v>
      </c>
      <c r="AC22">
        <f t="shared" si="10"/>
        <v>1.335575158561625E-6</v>
      </c>
      <c r="AF22">
        <f t="shared" si="14"/>
        <v>2.2131087677557355E-5</v>
      </c>
      <c r="AH22">
        <f t="shared" si="11"/>
        <v>1.3434886924695871E-7</v>
      </c>
    </row>
    <row r="23" spans="1:35" x14ac:dyDescent="0.25">
      <c r="A23">
        <v>2.1</v>
      </c>
      <c r="B23" s="6">
        <f t="shared" si="0"/>
        <v>1.3</v>
      </c>
      <c r="C23">
        <f t="shared" si="1"/>
        <v>9.1841393600955305E-4</v>
      </c>
      <c r="E23">
        <f t="shared" si="2"/>
        <v>1.1480756593047622E-8</v>
      </c>
      <c r="H23">
        <f t="shared" si="12"/>
        <v>2.1353276240227009E-5</v>
      </c>
      <c r="J23">
        <f t="shared" si="3"/>
        <v>8.0471782730577855E-7</v>
      </c>
      <c r="M23">
        <v>2.1</v>
      </c>
      <c r="N23" s="6">
        <f t="shared" si="4"/>
        <v>1.71</v>
      </c>
      <c r="O23">
        <f t="shared" si="5"/>
        <v>4.4772679380465722E-4</v>
      </c>
      <c r="Q23">
        <f t="shared" si="6"/>
        <v>1.3216049521971255E-7</v>
      </c>
      <c r="T23">
        <f t="shared" si="13"/>
        <v>2.1753222341805601E-5</v>
      </c>
      <c r="V23">
        <f t="shared" si="7"/>
        <v>1.8145348358481715E-7</v>
      </c>
      <c r="Y23">
        <v>2.1</v>
      </c>
      <c r="Z23" s="6">
        <f t="shared" si="8"/>
        <v>2.56</v>
      </c>
      <c r="AA23">
        <f t="shared" si="9"/>
        <v>-5.2808801320549292E-4</v>
      </c>
      <c r="AC23">
        <f t="shared" si="10"/>
        <v>1.7938682176636894E-6</v>
      </c>
      <c r="AF23">
        <f t="shared" si="14"/>
        <v>2.2190793036550588E-5</v>
      </c>
      <c r="AH23">
        <f t="shared" si="11"/>
        <v>3.0280676459916841E-7</v>
      </c>
    </row>
    <row r="24" spans="1:35" x14ac:dyDescent="0.25">
      <c r="B24" s="7"/>
      <c r="N24" s="7"/>
      <c r="Z24" s="7"/>
    </row>
    <row r="25" spans="1:35" x14ac:dyDescent="0.25">
      <c r="B25" s="7"/>
      <c r="N25" s="7"/>
      <c r="Z25" s="7"/>
    </row>
    <row r="26" spans="1:35" x14ac:dyDescent="0.25">
      <c r="B26" s="7"/>
      <c r="N26" s="7"/>
      <c r="Z26" s="7"/>
    </row>
    <row r="27" spans="1:35" x14ac:dyDescent="0.25">
      <c r="B27" s="7"/>
      <c r="N27" s="7"/>
      <c r="Z27" s="7"/>
    </row>
    <row r="28" spans="1:35" x14ac:dyDescent="0.25">
      <c r="B28" s="3"/>
      <c r="N28" s="3"/>
      <c r="Z28" s="3"/>
    </row>
    <row r="29" spans="1:35" x14ac:dyDescent="0.25">
      <c r="B29" s="8" t="s">
        <v>34</v>
      </c>
      <c r="C29" s="9">
        <f>AVERAGE(C18:C27)</f>
        <v>8.1126564347510516E-4</v>
      </c>
      <c r="D29" s="8" t="s">
        <v>23</v>
      </c>
      <c r="E29">
        <f>SUM(E18:E27)</f>
        <v>1.985790151220426E-6</v>
      </c>
      <c r="G29" s="8" t="s">
        <v>34</v>
      </c>
      <c r="H29" s="9">
        <f>AVERAGE(H18:H27)</f>
        <v>2.133422930664882E-5</v>
      </c>
      <c r="J29" s="8" t="s">
        <v>2</v>
      </c>
      <c r="K29" s="8" t="s">
        <v>4</v>
      </c>
      <c r="N29" s="8" t="s">
        <v>34</v>
      </c>
      <c r="O29" s="9">
        <f>AVERAGE(O18:O27)</f>
        <v>-1.3202200330137304E-4</v>
      </c>
      <c r="P29" s="8" t="s">
        <v>23</v>
      </c>
      <c r="Q29">
        <f>SUM(Q18:Q27)</f>
        <v>6.6450296996471494E-6</v>
      </c>
      <c r="S29" s="8" t="s">
        <v>34</v>
      </c>
      <c r="T29" s="9">
        <f>AVERAGE(T18:T27)</f>
        <v>2.2018189241976204E-5</v>
      </c>
      <c r="V29" s="8" t="s">
        <v>2</v>
      </c>
      <c r="W29" s="8" t="s">
        <v>4</v>
      </c>
      <c r="Z29" s="8" t="s">
        <v>34</v>
      </c>
      <c r="AA29" s="9">
        <f>AVERAGE(AA18:AA27)</f>
        <v>-2.3917029583582112E-4</v>
      </c>
      <c r="AB29" s="8" t="s">
        <v>23</v>
      </c>
      <c r="AC29">
        <f>SUM(AC18:AC27)</f>
        <v>6.7618874006835289E-6</v>
      </c>
      <c r="AE29" s="8" t="s">
        <v>34</v>
      </c>
      <c r="AF29" s="9">
        <f>AVERAGE(AF18:AF27)</f>
        <v>2.2090290604289781E-5</v>
      </c>
      <c r="AH29" s="8" t="s">
        <v>2</v>
      </c>
      <c r="AI29" s="8" t="s">
        <v>4</v>
      </c>
    </row>
    <row r="30" spans="1:35" x14ac:dyDescent="0.25">
      <c r="C30" t="s">
        <v>24</v>
      </c>
      <c r="E30" t="s">
        <v>25</v>
      </c>
      <c r="H30" t="s">
        <v>26</v>
      </c>
      <c r="J30">
        <f>SUM(J18:J27)</f>
        <v>5.732415021152458E-6</v>
      </c>
      <c r="K30">
        <f>(H29-E29)^2</f>
        <v>3.7436209775131461E-10</v>
      </c>
      <c r="O30" t="s">
        <v>24</v>
      </c>
      <c r="Q30" t="s">
        <v>25</v>
      </c>
      <c r="T30" t="s">
        <v>26</v>
      </c>
      <c r="V30">
        <f>SUM(V18:V27)</f>
        <v>1.4497263201838409E-6</v>
      </c>
      <c r="W30">
        <f>(T29-Q29)^2</f>
        <v>2.3633403431390288E-10</v>
      </c>
      <c r="AA30" t="s">
        <v>24</v>
      </c>
      <c r="AC30" t="s">
        <v>25</v>
      </c>
      <c r="AF30" t="s">
        <v>26</v>
      </c>
      <c r="AH30">
        <f>SUM(AH18:AH27)</f>
        <v>5.5103680732434776E-7</v>
      </c>
      <c r="AI30">
        <f>(AF29-AC29)^2</f>
        <v>2.3495994477232639E-10</v>
      </c>
    </row>
    <row r="34" spans="1:30" x14ac:dyDescent="0.25">
      <c r="A34" t="s">
        <v>27</v>
      </c>
      <c r="B34">
        <v>4555.68</v>
      </c>
      <c r="E34" t="s">
        <v>28</v>
      </c>
      <c r="F34">
        <v>2.3126661377013867E-5</v>
      </c>
      <c r="M34" t="s">
        <v>27</v>
      </c>
      <c r="N34">
        <v>6690</v>
      </c>
      <c r="Q34" t="s">
        <v>28</v>
      </c>
      <c r="R34">
        <v>2.3126661377013867E-5</v>
      </c>
      <c r="Y34" t="s">
        <v>27</v>
      </c>
      <c r="Z34">
        <v>6690</v>
      </c>
      <c r="AC34" t="s">
        <v>28</v>
      </c>
      <c r="AD34">
        <v>2.3126661377013867E-5</v>
      </c>
    </row>
    <row r="35" spans="1:30" x14ac:dyDescent="0.25">
      <c r="A35" t="s">
        <v>29</v>
      </c>
      <c r="B35">
        <v>5.23</v>
      </c>
      <c r="E35" t="s">
        <v>30</v>
      </c>
      <c r="F35">
        <v>9.2622841858413061</v>
      </c>
      <c r="M35" t="s">
        <v>29</v>
      </c>
      <c r="N35">
        <v>0.17399999999999999</v>
      </c>
      <c r="Q35" t="s">
        <v>30</v>
      </c>
      <c r="R35">
        <v>9.2622841858413061</v>
      </c>
      <c r="Y35" t="s">
        <v>29</v>
      </c>
      <c r="Z35">
        <v>0.17399999999999999</v>
      </c>
      <c r="AC35" t="s">
        <v>30</v>
      </c>
      <c r="AD35">
        <v>9.2622841858413061</v>
      </c>
    </row>
    <row r="36" spans="1:30" x14ac:dyDescent="0.25">
      <c r="E36" t="s">
        <v>31</v>
      </c>
      <c r="F36" s="10">
        <f>1-(K30/J30)</f>
        <v>0.99993469382513833</v>
      </c>
      <c r="Q36" t="s">
        <v>31</v>
      </c>
      <c r="R36" s="10">
        <f>1-(W30/V30)</f>
        <v>0.99983698024170253</v>
      </c>
      <c r="AC36" t="s">
        <v>31</v>
      </c>
      <c r="AD36" s="10">
        <f>1-(AI30/AH30)</f>
        <v>0.99957360390150118</v>
      </c>
    </row>
    <row r="59" spans="1:35" x14ac:dyDescent="0.25">
      <c r="A59" s="11" t="s">
        <v>32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11" t="s">
        <v>32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Y59" s="11" t="s">
        <v>32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x14ac:dyDescent="0.25">
      <c r="A60" s="11" t="s">
        <v>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11" t="s">
        <v>8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Y60" s="11" t="s">
        <v>8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x14ac:dyDescent="0.25">
      <c r="A61" s="11" t="s">
        <v>9</v>
      </c>
      <c r="B61" s="11"/>
      <c r="C61" s="11"/>
      <c r="D61" s="4" t="s">
        <v>10</v>
      </c>
      <c r="H61" s="2" t="s">
        <v>11</v>
      </c>
      <c r="J61" s="2" t="s">
        <v>10</v>
      </c>
      <c r="M61" s="11" t="s">
        <v>9</v>
      </c>
      <c r="N61" s="11"/>
      <c r="O61" s="11"/>
      <c r="P61" s="4" t="s">
        <v>10</v>
      </c>
      <c r="T61" s="2" t="s">
        <v>11</v>
      </c>
      <c r="V61" s="2" t="s">
        <v>10</v>
      </c>
      <c r="Y61" s="11" t="s">
        <v>9</v>
      </c>
      <c r="Z61" s="11"/>
      <c r="AA61" s="11"/>
      <c r="AB61" s="4" t="s">
        <v>10</v>
      </c>
      <c r="AF61" s="2" t="s">
        <v>11</v>
      </c>
      <c r="AH61" s="2" t="s">
        <v>10</v>
      </c>
    </row>
    <row r="62" spans="1:35" x14ac:dyDescent="0.25">
      <c r="A62" s="5"/>
      <c r="B62" s="5"/>
      <c r="C62" s="2" t="s">
        <v>12</v>
      </c>
      <c r="D62" s="4"/>
      <c r="H62" s="2"/>
      <c r="J62" s="2"/>
      <c r="M62" s="5"/>
      <c r="N62" s="5"/>
      <c r="O62" s="2" t="s">
        <v>13</v>
      </c>
      <c r="P62" s="4"/>
      <c r="T62" s="2"/>
      <c r="V62" s="2"/>
      <c r="Y62" s="5"/>
      <c r="Z62" s="5"/>
      <c r="AA62" s="2" t="s">
        <v>14</v>
      </c>
      <c r="AB62" s="4"/>
      <c r="AF62" s="2"/>
      <c r="AH62" s="2"/>
    </row>
    <row r="63" spans="1:35" x14ac:dyDescent="0.25">
      <c r="A63" s="5"/>
      <c r="B63" s="5"/>
      <c r="C63" s="2" t="s">
        <v>15</v>
      </c>
      <c r="D63" s="4"/>
      <c r="H63" s="2"/>
      <c r="J63" s="2"/>
      <c r="M63" s="5"/>
      <c r="N63" s="5"/>
      <c r="O63" s="2" t="s">
        <v>16</v>
      </c>
      <c r="P63" s="4"/>
      <c r="T63" s="2"/>
      <c r="V63" s="2"/>
      <c r="Y63" s="5"/>
      <c r="Z63" s="5"/>
      <c r="AA63" s="2" t="s">
        <v>17</v>
      </c>
      <c r="AB63" s="4"/>
      <c r="AF63" s="2"/>
      <c r="AH63" s="2"/>
    </row>
    <row r="64" spans="1:35" ht="18" x14ac:dyDescent="0.35">
      <c r="A64" t="s">
        <v>18</v>
      </c>
      <c r="B64" t="s">
        <v>19</v>
      </c>
      <c r="C64" t="s">
        <v>20</v>
      </c>
      <c r="H64" t="s">
        <v>20</v>
      </c>
      <c r="J64" t="s">
        <v>21</v>
      </c>
      <c r="M64" t="s">
        <v>18</v>
      </c>
      <c r="N64" t="s">
        <v>19</v>
      </c>
      <c r="O64" t="s">
        <v>20</v>
      </c>
      <c r="T64" t="s">
        <v>20</v>
      </c>
      <c r="V64" t="s">
        <v>21</v>
      </c>
      <c r="Y64" t="s">
        <v>18</v>
      </c>
      <c r="Z64" t="s">
        <v>19</v>
      </c>
      <c r="AA64" t="s">
        <v>20</v>
      </c>
      <c r="AF64" t="s">
        <v>20</v>
      </c>
      <c r="AH64" t="s">
        <v>21</v>
      </c>
    </row>
    <row r="65" spans="1:35" x14ac:dyDescent="0.25">
      <c r="A65">
        <v>2.1</v>
      </c>
      <c r="B65" s="6">
        <f t="shared" ref="B65:B70" si="15">E5</f>
        <v>1.6</v>
      </c>
      <c r="C65">
        <f t="shared" ref="C65:C70" si="16">((((A65-B65)/$B$34))*$B$35)</f>
        <v>5.7400871000597056E-4</v>
      </c>
      <c r="E65">
        <f t="shared" ref="E65:E70" si="17">(C65-$C$29)^2</f>
        <v>5.6290852479177361E-8</v>
      </c>
      <c r="F65" t="s">
        <v>22</v>
      </c>
      <c r="H65">
        <f>(($F$81*($F$82*B65)/(1+($F$82*B65))))</f>
        <v>2.1664767181504428E-5</v>
      </c>
      <c r="J65">
        <f t="shared" ref="J65:J70" si="18">(C65-H65)^2</f>
        <v>3.050838311748771E-7</v>
      </c>
      <c r="M65">
        <v>2.1</v>
      </c>
      <c r="N65" s="6">
        <f t="shared" ref="N65:N70" si="19">F5</f>
        <v>1.63</v>
      </c>
      <c r="O65">
        <f t="shared" ref="O65:O70" si="20">((((M65-N65)/$B$34))*$B$35)</f>
        <v>5.3956818740561255E-4</v>
      </c>
      <c r="Q65">
        <f t="shared" ref="Q65:Q70" si="21">(O65-$C$29)^2</f>
        <v>7.3819507634633871E-8</v>
      </c>
      <c r="R65" t="s">
        <v>22</v>
      </c>
      <c r="T65">
        <f>(($R$81*($R$82*N65)/(1+($R$82*N65))))</f>
        <v>2.1690001770641394E-5</v>
      </c>
      <c r="V65">
        <f t="shared" ref="V65:V70" si="22">(O65-T65)^2</f>
        <v>2.6819781515656969E-7</v>
      </c>
      <c r="Y65">
        <v>2.1</v>
      </c>
      <c r="Z65" s="6">
        <f t="shared" ref="Z65:Z70" si="23">G5</f>
        <v>1.6</v>
      </c>
      <c r="AA65">
        <f t="shared" ref="AA65:AA70" si="24">((((Y65-Z65)/$B$34))*$B$35)</f>
        <v>5.7400871000597056E-4</v>
      </c>
      <c r="AC65">
        <f t="shared" ref="AC65:AC70" si="25">(AA65-$C$29)^2</f>
        <v>5.6290852479177361E-8</v>
      </c>
      <c r="AD65" t="s">
        <v>22</v>
      </c>
      <c r="AF65">
        <f>(($AD$81*($AD$82*Z65)/(1+$AD$82*Z65)))</f>
        <v>2.1664767181504428E-5</v>
      </c>
      <c r="AH65">
        <f t="shared" ref="AH65:AH70" si="26">(AA65-AF65)^2</f>
        <v>3.050838311748771E-7</v>
      </c>
    </row>
    <row r="66" spans="1:35" x14ac:dyDescent="0.25">
      <c r="A66">
        <v>2.1</v>
      </c>
      <c r="B66" s="6">
        <f t="shared" si="15"/>
        <v>1.1100000000000001</v>
      </c>
      <c r="C66">
        <f t="shared" si="16"/>
        <v>1.1365372458118216E-3</v>
      </c>
      <c r="E66">
        <f t="shared" si="17"/>
        <v>1.0580161528669499E-7</v>
      </c>
      <c r="H66">
        <f t="shared" ref="H66:H70" si="27">(($F$81*($F$82*B66)/(1+($F$82*B66))))</f>
        <v>2.1076631795582674E-5</v>
      </c>
      <c r="J66">
        <f t="shared" si="18"/>
        <v>1.2442523814214847E-6</v>
      </c>
      <c r="M66">
        <v>2.1</v>
      </c>
      <c r="N66" s="6">
        <f t="shared" si="19"/>
        <v>1.2</v>
      </c>
      <c r="O66">
        <f t="shared" si="20"/>
        <v>1.0332156780107472E-3</v>
      </c>
      <c r="Q66">
        <f t="shared" si="21"/>
        <v>4.9261817830372715E-8</v>
      </c>
      <c r="T66">
        <f t="shared" ref="T66:T70" si="28">(($R$81*($R$82*N66)/(1+($R$82*N66))))</f>
        <v>2.1217692680688511E-5</v>
      </c>
      <c r="V66">
        <f t="shared" si="22"/>
        <v>1.024139922312098E-6</v>
      </c>
      <c r="Y66">
        <v>2.1</v>
      </c>
      <c r="Z66" s="6">
        <f t="shared" si="23"/>
        <v>1.5</v>
      </c>
      <c r="AA66">
        <f t="shared" si="24"/>
        <v>6.8881045200716487E-4</v>
      </c>
      <c r="AC66">
        <f t="shared" si="25"/>
        <v>1.4995273917449917E-8</v>
      </c>
      <c r="AF66">
        <f t="shared" ref="AF66:AF70" si="29">(($AD$81*($AD$82*Z66)/(1+$AD$82*Z66)))</f>
        <v>2.1573851369152042E-5</v>
      </c>
      <c r="AH66">
        <f t="shared" si="26"/>
        <v>4.4520468123097104E-7</v>
      </c>
    </row>
    <row r="67" spans="1:35" x14ac:dyDescent="0.25">
      <c r="A67">
        <v>2.1</v>
      </c>
      <c r="B67" s="6">
        <f t="shared" si="15"/>
        <v>0.54</v>
      </c>
      <c r="C67">
        <f t="shared" si="16"/>
        <v>1.7909071752186282E-3</v>
      </c>
      <c r="E67">
        <f t="shared" si="17"/>
        <v>9.5969753071679638E-7</v>
      </c>
      <c r="H67">
        <f t="shared" si="27"/>
        <v>1.9273266875369544E-5</v>
      </c>
      <c r="J67">
        <f t="shared" si="18"/>
        <v>3.1386867051916104E-6</v>
      </c>
      <c r="M67">
        <v>2.1</v>
      </c>
      <c r="N67" s="6">
        <f t="shared" si="19"/>
        <v>0.89</v>
      </c>
      <c r="O67">
        <f t="shared" si="20"/>
        <v>1.3891010782144488E-3</v>
      </c>
      <c r="Q67">
        <f t="shared" si="21"/>
        <v>3.3389378964040626E-7</v>
      </c>
      <c r="T67">
        <f t="shared" si="28"/>
        <v>2.0624705495074454E-5</v>
      </c>
      <c r="V67">
        <f t="shared" si="22"/>
        <v>1.8727275826911763E-6</v>
      </c>
      <c r="Y67">
        <v>2.1</v>
      </c>
      <c r="Z67" s="6">
        <f t="shared" si="23"/>
        <v>1.24</v>
      </c>
      <c r="AA67">
        <f t="shared" si="24"/>
        <v>9.8729498121026961E-4</v>
      </c>
      <c r="AC67">
        <f t="shared" si="25"/>
        <v>3.0986327743480594E-8</v>
      </c>
      <c r="AF67">
        <f t="shared" si="29"/>
        <v>2.1274340118282944E-5</v>
      </c>
      <c r="AH67">
        <f t="shared" si="26"/>
        <v>9.3319587901577281E-7</v>
      </c>
    </row>
    <row r="68" spans="1:35" x14ac:dyDescent="0.25">
      <c r="A68">
        <v>2.1</v>
      </c>
      <c r="B68" s="6">
        <f t="shared" si="15"/>
        <v>0.44</v>
      </c>
      <c r="C68">
        <f t="shared" si="16"/>
        <v>1.9057089172198223E-3</v>
      </c>
      <c r="E68">
        <f t="shared" si="17"/>
        <v>1.1978060794450537E-6</v>
      </c>
      <c r="H68">
        <f t="shared" si="27"/>
        <v>1.8570047434543598E-5</v>
      </c>
      <c r="J68">
        <f t="shared" si="18"/>
        <v>3.5612931138544593E-6</v>
      </c>
      <c r="M68">
        <v>2.1</v>
      </c>
      <c r="N68" s="6">
        <f t="shared" si="19"/>
        <v>0.9</v>
      </c>
      <c r="O68">
        <f t="shared" si="20"/>
        <v>1.3776209040143297E-3</v>
      </c>
      <c r="Q68">
        <f t="shared" si="21"/>
        <v>3.2075828114045297E-7</v>
      </c>
      <c r="T68">
        <f t="shared" si="28"/>
        <v>2.0649527354515604E-5</v>
      </c>
      <c r="V68">
        <f t="shared" si="22"/>
        <v>1.8413713170740314E-6</v>
      </c>
      <c r="Y68">
        <v>2.1</v>
      </c>
      <c r="Z68" s="6">
        <f t="shared" si="23"/>
        <v>1.2</v>
      </c>
      <c r="AA68">
        <f t="shared" si="24"/>
        <v>1.0332156780107472E-3</v>
      </c>
      <c r="AC68">
        <f t="shared" si="25"/>
        <v>4.9261817830372715E-8</v>
      </c>
      <c r="AF68">
        <f t="shared" si="29"/>
        <v>2.1217692680688511E-5</v>
      </c>
      <c r="AH68">
        <f t="shared" si="26"/>
        <v>1.024139922312098E-6</v>
      </c>
    </row>
    <row r="69" spans="1:35" x14ac:dyDescent="0.25">
      <c r="A69">
        <v>2.1</v>
      </c>
      <c r="B69" s="6">
        <f t="shared" si="15"/>
        <v>0.45</v>
      </c>
      <c r="C69">
        <f t="shared" si="16"/>
        <v>1.894228743019703E-3</v>
      </c>
      <c r="E69">
        <f t="shared" si="17"/>
        <v>1.1728090749752429E-6</v>
      </c>
      <c r="H69">
        <f t="shared" si="27"/>
        <v>1.8651712344661487E-5</v>
      </c>
      <c r="J69">
        <f t="shared" si="18"/>
        <v>3.5177891979958055E-6</v>
      </c>
      <c r="M69">
        <v>2.1</v>
      </c>
      <c r="N69" s="6">
        <f t="shared" si="19"/>
        <v>0.9</v>
      </c>
      <c r="O69">
        <f t="shared" si="20"/>
        <v>1.3776209040143297E-3</v>
      </c>
      <c r="Q69">
        <f t="shared" si="21"/>
        <v>3.2075828114045297E-7</v>
      </c>
      <c r="T69">
        <f t="shared" si="28"/>
        <v>2.0649527354515604E-5</v>
      </c>
      <c r="V69">
        <f t="shared" si="22"/>
        <v>1.8413713170740314E-6</v>
      </c>
      <c r="Y69">
        <v>2.1</v>
      </c>
      <c r="Z69" s="6">
        <f t="shared" si="23"/>
        <v>1.1000000000000001</v>
      </c>
      <c r="AA69">
        <f t="shared" si="24"/>
        <v>1.1480174200119411E-3</v>
      </c>
      <c r="AC69">
        <f t="shared" si="25"/>
        <v>1.1340175900071511E-7</v>
      </c>
      <c r="AF69">
        <f t="shared" si="29"/>
        <v>2.1059660856509784E-5</v>
      </c>
      <c r="AH69">
        <f t="shared" si="26"/>
        <v>1.2700337909206311E-6</v>
      </c>
    </row>
    <row r="70" spans="1:35" x14ac:dyDescent="0.25">
      <c r="A70">
        <v>2.1</v>
      </c>
      <c r="B70" s="6">
        <f t="shared" si="15"/>
        <v>0.42</v>
      </c>
      <c r="C70">
        <f t="shared" si="16"/>
        <v>1.9286692656200611E-3</v>
      </c>
      <c r="E70">
        <f t="shared" si="17"/>
        <v>1.2485908547826678E-6</v>
      </c>
      <c r="H70">
        <f t="shared" si="27"/>
        <v>1.8397436890918588E-5</v>
      </c>
      <c r="J70">
        <f t="shared" si="18"/>
        <v>3.6491384596361829E-6</v>
      </c>
      <c r="M70">
        <v>2.1</v>
      </c>
      <c r="N70" s="6">
        <f t="shared" si="19"/>
        <v>0.89</v>
      </c>
      <c r="O70">
        <f t="shared" si="20"/>
        <v>1.3891010782144488E-3</v>
      </c>
      <c r="Q70">
        <f t="shared" si="21"/>
        <v>3.3389378964040626E-7</v>
      </c>
      <c r="T70">
        <f t="shared" si="28"/>
        <v>2.0624705495074454E-5</v>
      </c>
      <c r="V70">
        <f t="shared" si="22"/>
        <v>1.8727275826911763E-6</v>
      </c>
      <c r="Y70">
        <v>2.1</v>
      </c>
      <c r="Z70" s="6">
        <f t="shared" si="23"/>
        <v>1.1100000000000001</v>
      </c>
      <c r="AA70">
        <f t="shared" si="24"/>
        <v>1.1365372458118216E-3</v>
      </c>
      <c r="AC70">
        <f t="shared" si="25"/>
        <v>1.0580161528669499E-7</v>
      </c>
      <c r="AF70">
        <f t="shared" si="29"/>
        <v>2.1076631795582674E-5</v>
      </c>
      <c r="AH70">
        <f t="shared" si="26"/>
        <v>1.2442523814214847E-6</v>
      </c>
    </row>
    <row r="71" spans="1:35" x14ac:dyDescent="0.25">
      <c r="B71" s="7"/>
      <c r="N71" s="7"/>
      <c r="Z71" s="7"/>
    </row>
    <row r="72" spans="1:35" x14ac:dyDescent="0.25">
      <c r="B72" s="7"/>
      <c r="N72" s="7"/>
      <c r="Z72" s="7"/>
    </row>
    <row r="73" spans="1:35" x14ac:dyDescent="0.25">
      <c r="B73" s="7"/>
      <c r="N73" s="7"/>
      <c r="Z73" s="7"/>
    </row>
    <row r="74" spans="1:35" x14ac:dyDescent="0.25">
      <c r="B74" s="7"/>
      <c r="N74" s="7"/>
      <c r="Z74" s="7"/>
    </row>
    <row r="75" spans="1:35" x14ac:dyDescent="0.25">
      <c r="B75" s="3"/>
      <c r="N75" s="3"/>
      <c r="Z75" s="3"/>
    </row>
    <row r="76" spans="1:35" x14ac:dyDescent="0.25">
      <c r="B76" s="8" t="s">
        <v>34</v>
      </c>
      <c r="C76" s="9">
        <f>AVERAGE(C65:C74)</f>
        <v>1.5383433428160012E-3</v>
      </c>
      <c r="D76" s="8" t="s">
        <v>23</v>
      </c>
      <c r="E76">
        <f>SUM(E65:E74)</f>
        <v>4.740996007685633E-6</v>
      </c>
      <c r="G76" s="8" t="s">
        <v>34</v>
      </c>
      <c r="H76" s="9">
        <f>AVERAGE(H65:H74)</f>
        <v>1.9605643753763386E-5</v>
      </c>
      <c r="J76" s="8" t="s">
        <v>2</v>
      </c>
      <c r="K76" s="8" t="s">
        <v>4</v>
      </c>
      <c r="N76" s="8" t="s">
        <v>34</v>
      </c>
      <c r="O76" s="9">
        <f>AVERAGE(O65:O74)</f>
        <v>1.1843713049789863E-3</v>
      </c>
      <c r="P76" s="8" t="s">
        <v>23</v>
      </c>
      <c r="Q76">
        <f>SUM(Q65:Q74)</f>
        <v>1.4323854670267251E-6</v>
      </c>
      <c r="S76" s="8" t="s">
        <v>34</v>
      </c>
      <c r="T76" s="9">
        <f>AVERAGE(T65:T74)</f>
        <v>2.0909360025085003E-5</v>
      </c>
      <c r="V76" s="8" t="s">
        <v>2</v>
      </c>
      <c r="W76" s="8" t="s">
        <v>4</v>
      </c>
      <c r="Z76" s="8" t="s">
        <v>34</v>
      </c>
      <c r="AA76" s="9">
        <f>AVERAGE(AA65:AA74)</f>
        <v>9.279807478429859E-4</v>
      </c>
      <c r="AB76" s="8" t="s">
        <v>23</v>
      </c>
      <c r="AC76">
        <f>SUM(AC65:AC74)</f>
        <v>3.707376462578907E-7</v>
      </c>
      <c r="AE76" s="8" t="s">
        <v>34</v>
      </c>
      <c r="AF76" s="9">
        <f>AVERAGE(AF65:AF74)</f>
        <v>2.1311157333620063E-5</v>
      </c>
      <c r="AH76" s="8" t="s">
        <v>2</v>
      </c>
      <c r="AI76" s="8" t="s">
        <v>4</v>
      </c>
    </row>
    <row r="77" spans="1:35" x14ac:dyDescent="0.25">
      <c r="C77" t="s">
        <v>24</v>
      </c>
      <c r="E77" t="s">
        <v>25</v>
      </c>
      <c r="H77" t="s">
        <v>26</v>
      </c>
      <c r="J77">
        <f>SUM(J65:J74)</f>
        <v>1.541624368927442E-5</v>
      </c>
      <c r="K77">
        <f>(H76-E76)^2</f>
        <v>2.2095775261497443E-10</v>
      </c>
      <c r="O77" t="s">
        <v>24</v>
      </c>
      <c r="Q77" t="s">
        <v>25</v>
      </c>
      <c r="T77" t="s">
        <v>26</v>
      </c>
      <c r="V77">
        <f>SUM(V65:V74)</f>
        <v>8.7205355369990829E-6</v>
      </c>
      <c r="W77">
        <f>(T76-Q76)^2</f>
        <v>3.7935253793524943E-10</v>
      </c>
      <c r="AA77" t="s">
        <v>24</v>
      </c>
      <c r="AC77" t="s">
        <v>25</v>
      </c>
      <c r="AF77" t="s">
        <v>26</v>
      </c>
      <c r="AH77">
        <f>SUM(AH65:AH74)</f>
        <v>5.2219104860758349E-6</v>
      </c>
      <c r="AI77">
        <f>(AF76-AC76)^2</f>
        <v>4.385011766828653E-10</v>
      </c>
    </row>
    <row r="81" spans="1:30" x14ac:dyDescent="0.25">
      <c r="A81" t="s">
        <v>27</v>
      </c>
      <c r="B81">
        <v>6690</v>
      </c>
      <c r="E81" t="s">
        <v>28</v>
      </c>
      <c r="F81">
        <v>2.3126661377013867E-5</v>
      </c>
      <c r="M81" t="s">
        <v>27</v>
      </c>
      <c r="N81">
        <v>6690</v>
      </c>
      <c r="Q81" t="s">
        <v>28</v>
      </c>
      <c r="R81">
        <v>2.3126661377013867E-5</v>
      </c>
      <c r="Y81" t="s">
        <v>27</v>
      </c>
      <c r="Z81">
        <v>6690</v>
      </c>
      <c r="AC81" t="s">
        <v>28</v>
      </c>
      <c r="AD81">
        <v>2.3126661377013867E-5</v>
      </c>
    </row>
    <row r="82" spans="1:30" x14ac:dyDescent="0.25">
      <c r="A82" t="s">
        <v>29</v>
      </c>
      <c r="B82">
        <v>0.17399999999999999</v>
      </c>
      <c r="E82" t="s">
        <v>30</v>
      </c>
      <c r="F82">
        <v>9.2622841858413061</v>
      </c>
      <c r="M82" t="s">
        <v>29</v>
      </c>
      <c r="N82">
        <v>0.17399999999999999</v>
      </c>
      <c r="Q82" t="s">
        <v>30</v>
      </c>
      <c r="R82">
        <v>9.2622841858413061</v>
      </c>
      <c r="Y82" t="s">
        <v>29</v>
      </c>
      <c r="Z82">
        <v>0.17399999999999999</v>
      </c>
      <c r="AC82" t="s">
        <v>30</v>
      </c>
      <c r="AD82">
        <v>9.2622841858413061</v>
      </c>
    </row>
    <row r="83" spans="1:30" x14ac:dyDescent="0.25">
      <c r="E83" t="s">
        <v>31</v>
      </c>
      <c r="F83" s="10">
        <f>1-(K77/J77)</f>
        <v>0.99998566721199611</v>
      </c>
      <c r="Q83" t="s">
        <v>31</v>
      </c>
      <c r="R83" s="10">
        <f>1-(W77/V77)</f>
        <v>0.99995649894019401</v>
      </c>
      <c r="AC83" t="s">
        <v>31</v>
      </c>
      <c r="AD83" s="10">
        <f>1-(AI77/AH77)</f>
        <v>0.99991602667685475</v>
      </c>
    </row>
    <row r="103" spans="1:35" x14ac:dyDescent="0.25">
      <c r="A103" s="11" t="s">
        <v>33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M103" s="11" t="s">
        <v>33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Y103" s="11" t="s">
        <v>33</v>
      </c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x14ac:dyDescent="0.25">
      <c r="A104" s="11" t="s">
        <v>8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M104" s="11" t="s">
        <v>8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Y104" s="11" t="s">
        <v>8</v>
      </c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x14ac:dyDescent="0.25">
      <c r="A105" s="11" t="s">
        <v>9</v>
      </c>
      <c r="B105" s="11"/>
      <c r="C105" s="11"/>
      <c r="D105" s="4" t="s">
        <v>10</v>
      </c>
      <c r="H105" s="2" t="s">
        <v>11</v>
      </c>
      <c r="J105" s="2" t="s">
        <v>10</v>
      </c>
      <c r="M105" s="11" t="s">
        <v>9</v>
      </c>
      <c r="N105" s="11"/>
      <c r="O105" s="11"/>
      <c r="P105" s="4" t="s">
        <v>10</v>
      </c>
      <c r="T105" s="2" t="s">
        <v>11</v>
      </c>
      <c r="V105" s="2" t="s">
        <v>10</v>
      </c>
      <c r="Y105" s="11" t="s">
        <v>9</v>
      </c>
      <c r="Z105" s="11"/>
      <c r="AA105" s="11"/>
      <c r="AB105" s="4" t="s">
        <v>10</v>
      </c>
      <c r="AF105" s="2" t="s">
        <v>11</v>
      </c>
      <c r="AH105" s="2" t="s">
        <v>10</v>
      </c>
    </row>
    <row r="106" spans="1:35" x14ac:dyDescent="0.25">
      <c r="A106" s="5"/>
      <c r="B106" s="5"/>
      <c r="C106" s="2" t="s">
        <v>12</v>
      </c>
      <c r="D106" s="4"/>
      <c r="H106" s="2"/>
      <c r="J106" s="2"/>
      <c r="M106" s="5"/>
      <c r="N106" s="5"/>
      <c r="O106" s="2" t="s">
        <v>13</v>
      </c>
      <c r="P106" s="4"/>
      <c r="T106" s="2"/>
      <c r="V106" s="2"/>
      <c r="Y106" s="5"/>
      <c r="Z106" s="5"/>
      <c r="AA106" s="2" t="s">
        <v>14</v>
      </c>
      <c r="AB106" s="4"/>
      <c r="AF106" s="2"/>
      <c r="AH106" s="2"/>
    </row>
    <row r="107" spans="1:35" x14ac:dyDescent="0.25">
      <c r="A107" s="5"/>
      <c r="B107" s="5"/>
      <c r="C107" s="2" t="s">
        <v>15</v>
      </c>
      <c r="D107" s="4"/>
      <c r="H107" s="2"/>
      <c r="J107" s="2"/>
      <c r="M107" s="5"/>
      <c r="N107" s="5"/>
      <c r="O107" s="2" t="s">
        <v>16</v>
      </c>
      <c r="P107" s="4"/>
      <c r="T107" s="2"/>
      <c r="V107" s="2"/>
      <c r="Y107" s="5"/>
      <c r="Z107" s="5"/>
      <c r="AA107" s="2" t="s">
        <v>17</v>
      </c>
      <c r="AB107" s="4"/>
      <c r="AF107" s="2"/>
      <c r="AH107" s="2"/>
    </row>
    <row r="108" spans="1:35" ht="18" x14ac:dyDescent="0.35">
      <c r="A108" t="s">
        <v>18</v>
      </c>
      <c r="B108" t="s">
        <v>19</v>
      </c>
      <c r="C108" t="s">
        <v>20</v>
      </c>
      <c r="H108" t="s">
        <v>20</v>
      </c>
      <c r="J108" t="s">
        <v>21</v>
      </c>
      <c r="M108" t="s">
        <v>18</v>
      </c>
      <c r="N108" t="s">
        <v>19</v>
      </c>
      <c r="O108" t="s">
        <v>20</v>
      </c>
      <c r="T108" t="s">
        <v>20</v>
      </c>
      <c r="V108" t="s">
        <v>21</v>
      </c>
      <c r="Y108" t="s">
        <v>18</v>
      </c>
      <c r="Z108" t="s">
        <v>19</v>
      </c>
      <c r="AA108" t="s">
        <v>20</v>
      </c>
      <c r="AF108" t="s">
        <v>20</v>
      </c>
      <c r="AH108" t="s">
        <v>21</v>
      </c>
    </row>
    <row r="109" spans="1:35" x14ac:dyDescent="0.25">
      <c r="A109">
        <v>2.1</v>
      </c>
      <c r="B109" s="6">
        <f t="shared" ref="B109:B114" si="30">H5</f>
        <v>1.8966666666666665</v>
      </c>
      <c r="C109">
        <f t="shared" ref="C109:C114" si="31">((((A109-B109)/$B$34))*$B$35)</f>
        <v>2.3343020873576166E-4</v>
      </c>
      <c r="E109">
        <f t="shared" ref="E109:E114" si="32">(C109-$C$29)^2</f>
        <v>3.3389378964040616E-7</v>
      </c>
      <c r="F109" t="s">
        <v>22</v>
      </c>
      <c r="H109">
        <f>(($F$125*($F$126*B109)/(1+($F$126*B109))))</f>
        <v>2.1881113827070497E-5</v>
      </c>
      <c r="J109">
        <f t="shared" ref="J109:J114" si="33">(C109-H109)^2</f>
        <v>4.4753019556686418E-8</v>
      </c>
      <c r="M109">
        <v>2.1</v>
      </c>
      <c r="N109" s="6">
        <f t="shared" ref="N109:N114" si="34">I5</f>
        <v>1.8</v>
      </c>
      <c r="O109">
        <f t="shared" ref="O109:O114" si="35">((((M109-N109)/$B$34))*$B$35)</f>
        <v>3.4440522600358243E-4</v>
      </c>
      <c r="Q109">
        <f t="shared" ref="Q109:Q114" si="36">(O109-$C$29)^2</f>
        <v>2.1795864940168449E-7</v>
      </c>
      <c r="R109" t="s">
        <v>22</v>
      </c>
      <c r="T109">
        <f>(($R$125*($R$126*N109)/(1+($R$126*N109))))</f>
        <v>2.1818008399589716E-5</v>
      </c>
      <c r="V109">
        <f t="shared" ref="V109:V114" si="37">(O109-T109)^2</f>
        <v>1.0406251296148575E-7</v>
      </c>
      <c r="Y109">
        <v>2.1</v>
      </c>
      <c r="Z109" s="6">
        <f t="shared" ref="Z109:Z114" si="38">J5</f>
        <v>1.8466666666666667</v>
      </c>
      <c r="AA109">
        <f t="shared" ref="AA109:AA114" si="39">((((Y109-Z109)/$B$34))*$B$35)</f>
        <v>2.9083107973635854E-4</v>
      </c>
      <c r="AC109">
        <f t="shared" ref="AC109:AC114" si="40">(AA109-$C$29)^2</f>
        <v>2.708521351339395E-7</v>
      </c>
      <c r="AD109" t="s">
        <v>22</v>
      </c>
      <c r="AF109">
        <f>(($AD$125*($AD$126*Z109)/(1+($AD$126*Z109))))</f>
        <v>2.1849252383709733E-5</v>
      </c>
      <c r="AH109">
        <f t="shared" ref="AH109:AH114" si="41">(AA109-AF109)^2</f>
        <v>7.2351223445970164E-8</v>
      </c>
    </row>
    <row r="110" spans="1:35" x14ac:dyDescent="0.25">
      <c r="A110">
        <v>2.1</v>
      </c>
      <c r="B110" s="6">
        <f t="shared" si="30"/>
        <v>0.90666666666666673</v>
      </c>
      <c r="C110">
        <f t="shared" si="31"/>
        <v>1.3699674545475831E-3</v>
      </c>
      <c r="E110">
        <f t="shared" si="32"/>
        <v>3.1214771369566685E-7</v>
      </c>
      <c r="H110">
        <f t="shared" ref="H110:H114" si="42">(($F$125*($F$126*B110)/(1+($F$126*B110))))</f>
        <v>2.0665803439496593E-5</v>
      </c>
      <c r="J110">
        <f t="shared" si="33"/>
        <v>1.8206149456830085E-6</v>
      </c>
      <c r="M110">
        <v>2.1</v>
      </c>
      <c r="N110" s="6">
        <f t="shared" si="34"/>
        <v>1.2766666666666666</v>
      </c>
      <c r="O110">
        <f t="shared" si="35"/>
        <v>9.4520100914316496E-4</v>
      </c>
      <c r="Q110">
        <f t="shared" si="36"/>
        <v>1.7938682176636893E-8</v>
      </c>
      <c r="T110">
        <f t="shared" ref="T110:T114" si="43">(($R$125*($R$126*N110)/(1+($R$126*N110))))</f>
        <v>2.1323391762191104E-5</v>
      </c>
      <c r="V110">
        <f t="shared" si="37"/>
        <v>8.5354985189754507E-7</v>
      </c>
      <c r="Y110">
        <v>2.1</v>
      </c>
      <c r="Z110" s="6">
        <f t="shared" si="38"/>
        <v>1.1399999999999999</v>
      </c>
      <c r="AA110">
        <f t="shared" si="39"/>
        <v>1.1020967232114637E-3</v>
      </c>
      <c r="AC110">
        <f t="shared" si="40"/>
        <v>8.4582716940616138E-8</v>
      </c>
      <c r="AF110">
        <f t="shared" ref="AF110:AF114" si="44">(($AD$125*($AD$126*Z110)/(1+($AD$126*Z110))))</f>
        <v>2.1125912745616493E-5</v>
      </c>
      <c r="AH110">
        <f t="shared" si="41"/>
        <v>1.1684978930791904E-6</v>
      </c>
    </row>
    <row r="111" spans="1:35" x14ac:dyDescent="0.25">
      <c r="A111">
        <v>2.1</v>
      </c>
      <c r="B111" s="6">
        <f t="shared" si="30"/>
        <v>0.34999999999999992</v>
      </c>
      <c r="C111">
        <f t="shared" si="31"/>
        <v>2.0090304850208973E-3</v>
      </c>
      <c r="E111">
        <f t="shared" si="32"/>
        <v>1.434640615643217E-6</v>
      </c>
      <c r="H111">
        <f t="shared" si="42"/>
        <v>1.7674573986368801E-5</v>
      </c>
      <c r="J111">
        <f t="shared" si="33"/>
        <v>3.9654983644121569E-6</v>
      </c>
      <c r="M111">
        <v>2.1</v>
      </c>
      <c r="N111" s="6">
        <f t="shared" si="34"/>
        <v>0.93666666666666665</v>
      </c>
      <c r="O111">
        <f t="shared" si="35"/>
        <v>1.3355269319472252E-3</v>
      </c>
      <c r="Q111">
        <f t="shared" si="36"/>
        <v>2.7484989859044745E-7</v>
      </c>
      <c r="T111">
        <f t="shared" si="43"/>
        <v>2.0736475006948393E-5</v>
      </c>
      <c r="V111">
        <f t="shared" si="37"/>
        <v>1.7286739456612218E-6</v>
      </c>
      <c r="Y111">
        <v>2.1</v>
      </c>
      <c r="Z111" s="6">
        <f t="shared" si="38"/>
        <v>1.01</v>
      </c>
      <c r="AA111">
        <f t="shared" si="39"/>
        <v>1.2513389878130159E-3</v>
      </c>
      <c r="AC111">
        <f t="shared" si="40"/>
        <v>1.9366454839675336E-7</v>
      </c>
      <c r="AF111">
        <f t="shared" si="44"/>
        <v>2.0893260216081252E-5</v>
      </c>
      <c r="AH111">
        <f t="shared" si="41"/>
        <v>1.5139966885615499E-6</v>
      </c>
    </row>
    <row r="112" spans="1:35" x14ac:dyDescent="0.25">
      <c r="A112">
        <v>2.1</v>
      </c>
      <c r="B112" s="6">
        <f t="shared" si="30"/>
        <v>0.19666666666666668</v>
      </c>
      <c r="C112">
        <f t="shared" si="31"/>
        <v>2.1850598227560612E-3</v>
      </c>
      <c r="E112">
        <f t="shared" si="32"/>
        <v>1.887310447026236E-6</v>
      </c>
      <c r="H112">
        <f t="shared" si="42"/>
        <v>1.4930317334789147E-5</v>
      </c>
      <c r="J112">
        <f t="shared" si="33"/>
        <v>4.7094620702999744E-6</v>
      </c>
      <c r="M112">
        <v>2.1</v>
      </c>
      <c r="N112" s="6">
        <f t="shared" si="34"/>
        <v>0.71333333333333326</v>
      </c>
      <c r="O112">
        <f t="shared" si="35"/>
        <v>1.5919174890832251E-3</v>
      </c>
      <c r="Q112">
        <f t="shared" si="36"/>
        <v>6.0941730405136389E-7</v>
      </c>
      <c r="T112">
        <f t="shared" si="43"/>
        <v>2.0086518171616791E-5</v>
      </c>
      <c r="V112">
        <f t="shared" si="37"/>
        <v>2.4706526011169289E-6</v>
      </c>
      <c r="Y112">
        <v>2.1</v>
      </c>
      <c r="Z112" s="6">
        <f t="shared" si="38"/>
        <v>0.65666666666666673</v>
      </c>
      <c r="AA112">
        <f t="shared" si="39"/>
        <v>1.6569718095505684E-3</v>
      </c>
      <c r="AC112">
        <f t="shared" si="40"/>
        <v>7.1521891933805907E-7</v>
      </c>
      <c r="AF112">
        <f t="shared" si="44"/>
        <v>1.9861213818872135E-5</v>
      </c>
      <c r="AH112">
        <f t="shared" si="41"/>
        <v>2.68013110265699E-6</v>
      </c>
    </row>
    <row r="113" spans="1:35" x14ac:dyDescent="0.25">
      <c r="A113">
        <v>2.1</v>
      </c>
      <c r="B113" s="6">
        <f t="shared" si="30"/>
        <v>0.18333333333333335</v>
      </c>
      <c r="C113">
        <f t="shared" si="31"/>
        <v>2.2003667216895541E-3</v>
      </c>
      <c r="E113">
        <f t="shared" si="32"/>
        <v>1.9296018054965449E-6</v>
      </c>
      <c r="H113">
        <f t="shared" si="42"/>
        <v>1.4555153193850052E-5</v>
      </c>
      <c r="J113">
        <f t="shared" si="33"/>
        <v>4.7777722129696492E-6</v>
      </c>
      <c r="M113">
        <v>2.1</v>
      </c>
      <c r="N113" s="6">
        <f t="shared" si="34"/>
        <v>0.57999999999999996</v>
      </c>
      <c r="O113">
        <f t="shared" si="35"/>
        <v>1.7449864784181506E-3</v>
      </c>
      <c r="Q113">
        <f t="shared" si="36"/>
        <v>8.7183459760673795E-7</v>
      </c>
      <c r="T113">
        <f t="shared" si="43"/>
        <v>1.9497312925432745E-5</v>
      </c>
      <c r="V113">
        <f t="shared" si="37"/>
        <v>2.9773128602327557E-6</v>
      </c>
      <c r="Y113">
        <v>2.1</v>
      </c>
      <c r="Z113" s="6">
        <f t="shared" si="38"/>
        <v>0.58333333333333337</v>
      </c>
      <c r="AA113">
        <f t="shared" si="39"/>
        <v>1.7411597536847773E-3</v>
      </c>
      <c r="AC113">
        <f t="shared" si="40"/>
        <v>8.6470305620263784E-7</v>
      </c>
      <c r="AF113">
        <f t="shared" si="44"/>
        <v>1.9514813087569702E-5</v>
      </c>
      <c r="AH113">
        <f t="shared" si="41"/>
        <v>2.9640613014839623E-6</v>
      </c>
    </row>
    <row r="114" spans="1:35" x14ac:dyDescent="0.25">
      <c r="A114">
        <v>2.1</v>
      </c>
      <c r="B114" s="6">
        <f t="shared" si="30"/>
        <v>0.1466666666666667</v>
      </c>
      <c r="C114">
        <f t="shared" si="31"/>
        <v>2.2424606937566584E-3</v>
      </c>
      <c r="E114">
        <f t="shared" si="32"/>
        <v>2.048319271950418E-6</v>
      </c>
      <c r="H114">
        <f t="shared" si="42"/>
        <v>1.3320864575070835E-5</v>
      </c>
      <c r="J114">
        <f t="shared" si="33"/>
        <v>4.9690643780437185E-6</v>
      </c>
      <c r="M114">
        <v>2.1</v>
      </c>
      <c r="N114" s="6">
        <f t="shared" si="34"/>
        <v>0.54333333333333333</v>
      </c>
      <c r="O114">
        <f t="shared" si="35"/>
        <v>1.7870804504852549E-3</v>
      </c>
      <c r="Q114">
        <f t="shared" si="36"/>
        <v>9.5221453758025587E-7</v>
      </c>
      <c r="T114">
        <f t="shared" si="43"/>
        <v>1.9292988488385178E-5</v>
      </c>
      <c r="V114">
        <f t="shared" si="37"/>
        <v>3.1250725107933344E-6</v>
      </c>
      <c r="Y114">
        <v>2.1</v>
      </c>
      <c r="Z114" s="6">
        <f t="shared" si="38"/>
        <v>0.60666666666666658</v>
      </c>
      <c r="AA114">
        <f t="shared" si="39"/>
        <v>1.7143726805511658E-3</v>
      </c>
      <c r="AC114">
        <f t="shared" si="40"/>
        <v>8.1560232041630115E-7</v>
      </c>
      <c r="AF114">
        <f t="shared" si="44"/>
        <v>1.963274305905445E-5</v>
      </c>
      <c r="AH114">
        <f t="shared" si="41"/>
        <v>2.8721434557307652E-6</v>
      </c>
    </row>
    <row r="115" spans="1:35" x14ac:dyDescent="0.25">
      <c r="B115" s="7"/>
      <c r="N115" s="7"/>
      <c r="Z115" s="7"/>
    </row>
    <row r="116" spans="1:35" x14ac:dyDescent="0.25">
      <c r="B116" s="7"/>
      <c r="N116" s="7"/>
      <c r="Z116" s="7"/>
    </row>
    <row r="117" spans="1:35" x14ac:dyDescent="0.25">
      <c r="B117" s="7"/>
      <c r="N117" s="7"/>
      <c r="Z117" s="7"/>
    </row>
    <row r="118" spans="1:35" x14ac:dyDescent="0.25">
      <c r="B118" s="7"/>
      <c r="N118" s="7"/>
      <c r="Z118" s="7"/>
    </row>
    <row r="119" spans="1:35" x14ac:dyDescent="0.25">
      <c r="B119" s="3"/>
      <c r="N119" s="3"/>
      <c r="Z119" s="3"/>
    </row>
    <row r="120" spans="1:35" x14ac:dyDescent="0.25">
      <c r="B120" s="8" t="s">
        <v>34</v>
      </c>
      <c r="C120" s="9">
        <f>AVERAGE(C109:C118)</f>
        <v>1.7067192310844194E-3</v>
      </c>
      <c r="D120" s="8" t="s">
        <v>23</v>
      </c>
      <c r="E120">
        <f>SUM(E109:E118)</f>
        <v>7.9459136434524885E-6</v>
      </c>
      <c r="G120" s="8" t="s">
        <v>34</v>
      </c>
      <c r="H120" s="9">
        <f>AVERAGE(H109:H119)</f>
        <v>1.7171304392774321E-5</v>
      </c>
      <c r="J120" s="8" t="s">
        <v>2</v>
      </c>
      <c r="K120" s="8" t="s">
        <v>4</v>
      </c>
      <c r="N120" s="8" t="s">
        <v>34</v>
      </c>
      <c r="O120" s="9">
        <f>AVERAGE(O109:O118)</f>
        <v>1.291519597513434E-3</v>
      </c>
      <c r="P120" s="8" t="s">
        <v>23</v>
      </c>
      <c r="Q120">
        <f>SUM(Q109:Q118)</f>
        <v>2.9442136694071264E-6</v>
      </c>
      <c r="S120" s="8" t="s">
        <v>34</v>
      </c>
      <c r="T120" s="9">
        <f>AVERAGE(T109:T118)</f>
        <v>2.0459115792360656E-5</v>
      </c>
      <c r="V120" s="8" t="s">
        <v>2</v>
      </c>
      <c r="W120" s="8" t="s">
        <v>4</v>
      </c>
      <c r="Z120" s="8" t="s">
        <v>34</v>
      </c>
      <c r="AA120" s="9">
        <f>AVERAGE(AA109:AA118)</f>
        <v>1.2927951724245584E-3</v>
      </c>
      <c r="AB120" s="8" t="s">
        <v>23</v>
      </c>
      <c r="AC120">
        <f>SUM(AC109:AC118)</f>
        <v>2.944623696428307E-6</v>
      </c>
      <c r="AE120" s="8" t="s">
        <v>34</v>
      </c>
      <c r="AF120" s="9">
        <f>AVERAGE(AF109:AF118)</f>
        <v>2.0479532551817293E-5</v>
      </c>
      <c r="AH120" s="8" t="s">
        <v>2</v>
      </c>
      <c r="AI120" s="8" t="s">
        <v>4</v>
      </c>
    </row>
    <row r="121" spans="1:35" x14ac:dyDescent="0.25">
      <c r="C121" t="s">
        <v>24</v>
      </c>
      <c r="E121" t="s">
        <v>25</v>
      </c>
      <c r="H121" t="s">
        <v>26</v>
      </c>
      <c r="J121">
        <f>SUM(J109:J118)</f>
        <v>2.0287164990965193E-5</v>
      </c>
      <c r="K121">
        <f>(H120-E120)^2</f>
        <v>8.5107834477672849E-11</v>
      </c>
      <c r="O121" t="s">
        <v>24</v>
      </c>
      <c r="Q121" t="s">
        <v>25</v>
      </c>
      <c r="T121" t="s">
        <v>26</v>
      </c>
      <c r="V121">
        <f>SUM(V109:V118)</f>
        <v>1.1259324282663271E-5</v>
      </c>
      <c r="W121">
        <f>(T120-Q120)^2</f>
        <v>3.0677179637664206E-10</v>
      </c>
      <c r="AA121" t="s">
        <v>24</v>
      </c>
      <c r="AC121" t="s">
        <v>25</v>
      </c>
      <c r="AF121" t="s">
        <v>26</v>
      </c>
      <c r="AH121">
        <f>SUM(AH109:AH118)</f>
        <v>1.1271181664958427E-5</v>
      </c>
      <c r="AI121">
        <f>(AF120-AC120)^2</f>
        <v>3.0747302856679914E-10</v>
      </c>
    </row>
    <row r="125" spans="1:35" x14ac:dyDescent="0.25">
      <c r="A125" t="s">
        <v>27</v>
      </c>
      <c r="B125">
        <v>6690</v>
      </c>
      <c r="E125" t="s">
        <v>28</v>
      </c>
      <c r="F125">
        <v>2.3126661377013867E-5</v>
      </c>
      <c r="M125" t="s">
        <v>27</v>
      </c>
      <c r="N125">
        <v>6690</v>
      </c>
      <c r="Q125" t="s">
        <v>28</v>
      </c>
      <c r="R125">
        <v>2.3126661377013867E-5</v>
      </c>
      <c r="Y125" t="s">
        <v>27</v>
      </c>
      <c r="Z125">
        <v>6690</v>
      </c>
      <c r="AC125" t="s">
        <v>28</v>
      </c>
      <c r="AD125">
        <v>2.3126661377013867E-5</v>
      </c>
    </row>
    <row r="126" spans="1:35" x14ac:dyDescent="0.25">
      <c r="A126" t="s">
        <v>29</v>
      </c>
      <c r="B126">
        <v>0.17399999999999999</v>
      </c>
      <c r="E126" t="s">
        <v>30</v>
      </c>
      <c r="F126">
        <v>9.2622841858413061</v>
      </c>
      <c r="M126" t="s">
        <v>29</v>
      </c>
      <c r="N126">
        <v>0.17399999999999999</v>
      </c>
      <c r="Q126" t="s">
        <v>30</v>
      </c>
      <c r="R126">
        <v>9.2622841858413061</v>
      </c>
      <c r="Y126" t="s">
        <v>29</v>
      </c>
      <c r="Z126">
        <v>0.17399999999999999</v>
      </c>
      <c r="AC126" t="s">
        <v>30</v>
      </c>
      <c r="AD126">
        <v>9.2622841858413061</v>
      </c>
    </row>
    <row r="127" spans="1:35" x14ac:dyDescent="0.25">
      <c r="E127" t="s">
        <v>31</v>
      </c>
      <c r="F127" s="10">
        <f>1-(K121/J121)</f>
        <v>0.99999580484338169</v>
      </c>
      <c r="Q127" t="s">
        <v>31</v>
      </c>
      <c r="R127" s="10">
        <f>1-(W121/V121)</f>
        <v>0.99997275397806518</v>
      </c>
      <c r="AC127" t="s">
        <v>31</v>
      </c>
      <c r="AD127" s="10">
        <f>1-(AI121/AH121)</f>
        <v>0.99997272042650831</v>
      </c>
    </row>
  </sheetData>
  <mergeCells count="31">
    <mergeCell ref="A1:J1"/>
    <mergeCell ref="B2:D2"/>
    <mergeCell ref="E2:G2"/>
    <mergeCell ref="H2:J2"/>
    <mergeCell ref="A12:K12"/>
    <mergeCell ref="Y12:AI12"/>
    <mergeCell ref="A13:K13"/>
    <mergeCell ref="M13:W13"/>
    <mergeCell ref="Y13:AI13"/>
    <mergeCell ref="A14:C14"/>
    <mergeCell ref="M14:O14"/>
    <mergeCell ref="Y14:AA14"/>
    <mergeCell ref="M12:W12"/>
    <mergeCell ref="A59:K59"/>
    <mergeCell ref="M59:W59"/>
    <mergeCell ref="Y59:AI59"/>
    <mergeCell ref="A60:K60"/>
    <mergeCell ref="M60:W60"/>
    <mergeCell ref="Y60:AI60"/>
    <mergeCell ref="A61:C61"/>
    <mergeCell ref="M61:O61"/>
    <mergeCell ref="Y61:AA61"/>
    <mergeCell ref="A103:K103"/>
    <mergeCell ref="M103:W103"/>
    <mergeCell ref="Y103:AI103"/>
    <mergeCell ref="A104:K104"/>
    <mergeCell ref="M104:W104"/>
    <mergeCell ref="Y104:AI104"/>
    <mergeCell ref="A105:C105"/>
    <mergeCell ref="M105:O105"/>
    <mergeCell ref="Y105:AA10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"/>
  <sheetViews>
    <sheetView tabSelected="1" topLeftCell="H1" workbookViewId="0">
      <selection activeCell="O6" sqref="O6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8" max="18" width="12" bestFit="1" customWidth="1"/>
    <col min="20" max="20" width="12" bestFit="1" customWidth="1"/>
    <col min="257" max="257" width="10.7109375" bestFit="1" customWidth="1"/>
    <col min="258" max="258" width="13.140625" bestFit="1" customWidth="1"/>
    <col min="259" max="259" width="12.5703125" bestFit="1" customWidth="1"/>
    <col min="260" max="260" width="12.28515625" bestFit="1" customWidth="1"/>
    <col min="261" max="261" width="13.140625" bestFit="1" customWidth="1"/>
    <col min="262" max="262" width="12.5703125" bestFit="1" customWidth="1"/>
    <col min="263" max="263" width="12.28515625" bestFit="1" customWidth="1"/>
    <col min="264" max="264" width="13.140625" bestFit="1" customWidth="1"/>
    <col min="265" max="265" width="12.5703125" bestFit="1" customWidth="1"/>
    <col min="266" max="266" width="12.28515625" bestFit="1" customWidth="1"/>
    <col min="513" max="513" width="10.7109375" bestFit="1" customWidth="1"/>
    <col min="514" max="514" width="13.140625" bestFit="1" customWidth="1"/>
    <col min="515" max="515" width="12.5703125" bestFit="1" customWidth="1"/>
    <col min="516" max="516" width="12.28515625" bestFit="1" customWidth="1"/>
    <col min="517" max="517" width="13.140625" bestFit="1" customWidth="1"/>
    <col min="518" max="518" width="12.5703125" bestFit="1" customWidth="1"/>
    <col min="519" max="519" width="12.28515625" bestFit="1" customWidth="1"/>
    <col min="520" max="520" width="13.140625" bestFit="1" customWidth="1"/>
    <col min="521" max="521" width="12.5703125" bestFit="1" customWidth="1"/>
    <col min="522" max="522" width="12.28515625" bestFit="1" customWidth="1"/>
    <col min="769" max="769" width="10.7109375" bestFit="1" customWidth="1"/>
    <col min="770" max="770" width="13.140625" bestFit="1" customWidth="1"/>
    <col min="771" max="771" width="12.5703125" bestFit="1" customWidth="1"/>
    <col min="772" max="772" width="12.28515625" bestFit="1" customWidth="1"/>
    <col min="773" max="773" width="13.140625" bestFit="1" customWidth="1"/>
    <col min="774" max="774" width="12.5703125" bestFit="1" customWidth="1"/>
    <col min="775" max="775" width="12.28515625" bestFit="1" customWidth="1"/>
    <col min="776" max="776" width="13.140625" bestFit="1" customWidth="1"/>
    <col min="777" max="777" width="12.5703125" bestFit="1" customWidth="1"/>
    <col min="778" max="778" width="12.28515625" bestFit="1" customWidth="1"/>
    <col min="1025" max="1025" width="10.7109375" bestFit="1" customWidth="1"/>
    <col min="1026" max="1026" width="13.140625" bestFit="1" customWidth="1"/>
    <col min="1027" max="1027" width="12.5703125" bestFit="1" customWidth="1"/>
    <col min="1028" max="1028" width="12.28515625" bestFit="1" customWidth="1"/>
    <col min="1029" max="1029" width="13.140625" bestFit="1" customWidth="1"/>
    <col min="1030" max="1030" width="12.5703125" bestFit="1" customWidth="1"/>
    <col min="1031" max="1031" width="12.28515625" bestFit="1" customWidth="1"/>
    <col min="1032" max="1032" width="13.140625" bestFit="1" customWidth="1"/>
    <col min="1033" max="1033" width="12.5703125" bestFit="1" customWidth="1"/>
    <col min="1034" max="1034" width="12.28515625" bestFit="1" customWidth="1"/>
    <col min="1281" max="1281" width="10.7109375" bestFit="1" customWidth="1"/>
    <col min="1282" max="1282" width="13.140625" bestFit="1" customWidth="1"/>
    <col min="1283" max="1283" width="12.5703125" bestFit="1" customWidth="1"/>
    <col min="1284" max="1284" width="12.28515625" bestFit="1" customWidth="1"/>
    <col min="1285" max="1285" width="13.140625" bestFit="1" customWidth="1"/>
    <col min="1286" max="1286" width="12.5703125" bestFit="1" customWidth="1"/>
    <col min="1287" max="1287" width="12.28515625" bestFit="1" customWidth="1"/>
    <col min="1288" max="1288" width="13.140625" bestFit="1" customWidth="1"/>
    <col min="1289" max="1289" width="12.5703125" bestFit="1" customWidth="1"/>
    <col min="1290" max="1290" width="12.28515625" bestFit="1" customWidth="1"/>
    <col min="1537" max="1537" width="10.7109375" bestFit="1" customWidth="1"/>
    <col min="1538" max="1538" width="13.140625" bestFit="1" customWidth="1"/>
    <col min="1539" max="1539" width="12.5703125" bestFit="1" customWidth="1"/>
    <col min="1540" max="1540" width="12.28515625" bestFit="1" customWidth="1"/>
    <col min="1541" max="1541" width="13.140625" bestFit="1" customWidth="1"/>
    <col min="1542" max="1542" width="12.5703125" bestFit="1" customWidth="1"/>
    <col min="1543" max="1543" width="12.28515625" bestFit="1" customWidth="1"/>
    <col min="1544" max="1544" width="13.140625" bestFit="1" customWidth="1"/>
    <col min="1545" max="1545" width="12.5703125" bestFit="1" customWidth="1"/>
    <col min="1546" max="1546" width="12.28515625" bestFit="1" customWidth="1"/>
    <col min="1793" max="1793" width="10.7109375" bestFit="1" customWidth="1"/>
    <col min="1794" max="1794" width="13.140625" bestFit="1" customWidth="1"/>
    <col min="1795" max="1795" width="12.5703125" bestFit="1" customWidth="1"/>
    <col min="1796" max="1796" width="12.28515625" bestFit="1" customWidth="1"/>
    <col min="1797" max="1797" width="13.140625" bestFit="1" customWidth="1"/>
    <col min="1798" max="1798" width="12.5703125" bestFit="1" customWidth="1"/>
    <col min="1799" max="1799" width="12.28515625" bestFit="1" customWidth="1"/>
    <col min="1800" max="1800" width="13.140625" bestFit="1" customWidth="1"/>
    <col min="1801" max="1801" width="12.5703125" bestFit="1" customWidth="1"/>
    <col min="1802" max="1802" width="12.28515625" bestFit="1" customWidth="1"/>
    <col min="2049" max="2049" width="10.7109375" bestFit="1" customWidth="1"/>
    <col min="2050" max="2050" width="13.140625" bestFit="1" customWidth="1"/>
    <col min="2051" max="2051" width="12.5703125" bestFit="1" customWidth="1"/>
    <col min="2052" max="2052" width="12.28515625" bestFit="1" customWidth="1"/>
    <col min="2053" max="2053" width="13.140625" bestFit="1" customWidth="1"/>
    <col min="2054" max="2054" width="12.5703125" bestFit="1" customWidth="1"/>
    <col min="2055" max="2055" width="12.28515625" bestFit="1" customWidth="1"/>
    <col min="2056" max="2056" width="13.140625" bestFit="1" customWidth="1"/>
    <col min="2057" max="2057" width="12.5703125" bestFit="1" customWidth="1"/>
    <col min="2058" max="2058" width="12.28515625" bestFit="1" customWidth="1"/>
    <col min="2305" max="2305" width="10.7109375" bestFit="1" customWidth="1"/>
    <col min="2306" max="2306" width="13.140625" bestFit="1" customWidth="1"/>
    <col min="2307" max="2307" width="12.5703125" bestFit="1" customWidth="1"/>
    <col min="2308" max="2308" width="12.28515625" bestFit="1" customWidth="1"/>
    <col min="2309" max="2309" width="13.140625" bestFit="1" customWidth="1"/>
    <col min="2310" max="2310" width="12.5703125" bestFit="1" customWidth="1"/>
    <col min="2311" max="2311" width="12.28515625" bestFit="1" customWidth="1"/>
    <col min="2312" max="2312" width="13.140625" bestFit="1" customWidth="1"/>
    <col min="2313" max="2313" width="12.5703125" bestFit="1" customWidth="1"/>
    <col min="2314" max="2314" width="12.28515625" bestFit="1" customWidth="1"/>
    <col min="2561" max="2561" width="10.7109375" bestFit="1" customWidth="1"/>
    <col min="2562" max="2562" width="13.140625" bestFit="1" customWidth="1"/>
    <col min="2563" max="2563" width="12.5703125" bestFit="1" customWidth="1"/>
    <col min="2564" max="2564" width="12.28515625" bestFit="1" customWidth="1"/>
    <col min="2565" max="2565" width="13.140625" bestFit="1" customWidth="1"/>
    <col min="2566" max="2566" width="12.5703125" bestFit="1" customWidth="1"/>
    <col min="2567" max="2567" width="12.28515625" bestFit="1" customWidth="1"/>
    <col min="2568" max="2568" width="13.140625" bestFit="1" customWidth="1"/>
    <col min="2569" max="2569" width="12.5703125" bestFit="1" customWidth="1"/>
    <col min="2570" max="2570" width="12.28515625" bestFit="1" customWidth="1"/>
    <col min="2817" max="2817" width="10.7109375" bestFit="1" customWidth="1"/>
    <col min="2818" max="2818" width="13.140625" bestFit="1" customWidth="1"/>
    <col min="2819" max="2819" width="12.5703125" bestFit="1" customWidth="1"/>
    <col min="2820" max="2820" width="12.28515625" bestFit="1" customWidth="1"/>
    <col min="2821" max="2821" width="13.140625" bestFit="1" customWidth="1"/>
    <col min="2822" max="2822" width="12.5703125" bestFit="1" customWidth="1"/>
    <col min="2823" max="2823" width="12.28515625" bestFit="1" customWidth="1"/>
    <col min="2824" max="2824" width="13.140625" bestFit="1" customWidth="1"/>
    <col min="2825" max="2825" width="12.5703125" bestFit="1" customWidth="1"/>
    <col min="2826" max="2826" width="12.28515625" bestFit="1" customWidth="1"/>
    <col min="3073" max="3073" width="10.7109375" bestFit="1" customWidth="1"/>
    <col min="3074" max="3074" width="13.140625" bestFit="1" customWidth="1"/>
    <col min="3075" max="3075" width="12.5703125" bestFit="1" customWidth="1"/>
    <col min="3076" max="3076" width="12.28515625" bestFit="1" customWidth="1"/>
    <col min="3077" max="3077" width="13.140625" bestFit="1" customWidth="1"/>
    <col min="3078" max="3078" width="12.5703125" bestFit="1" customWidth="1"/>
    <col min="3079" max="3079" width="12.28515625" bestFit="1" customWidth="1"/>
    <col min="3080" max="3080" width="13.140625" bestFit="1" customWidth="1"/>
    <col min="3081" max="3081" width="12.5703125" bestFit="1" customWidth="1"/>
    <col min="3082" max="3082" width="12.28515625" bestFit="1" customWidth="1"/>
    <col min="3329" max="3329" width="10.7109375" bestFit="1" customWidth="1"/>
    <col min="3330" max="3330" width="13.140625" bestFit="1" customWidth="1"/>
    <col min="3331" max="3331" width="12.5703125" bestFit="1" customWidth="1"/>
    <col min="3332" max="3332" width="12.28515625" bestFit="1" customWidth="1"/>
    <col min="3333" max="3333" width="13.140625" bestFit="1" customWidth="1"/>
    <col min="3334" max="3334" width="12.5703125" bestFit="1" customWidth="1"/>
    <col min="3335" max="3335" width="12.28515625" bestFit="1" customWidth="1"/>
    <col min="3336" max="3336" width="13.140625" bestFit="1" customWidth="1"/>
    <col min="3337" max="3337" width="12.5703125" bestFit="1" customWidth="1"/>
    <col min="3338" max="3338" width="12.28515625" bestFit="1" customWidth="1"/>
    <col min="3585" max="3585" width="10.7109375" bestFit="1" customWidth="1"/>
    <col min="3586" max="3586" width="13.140625" bestFit="1" customWidth="1"/>
    <col min="3587" max="3587" width="12.5703125" bestFit="1" customWidth="1"/>
    <col min="3588" max="3588" width="12.28515625" bestFit="1" customWidth="1"/>
    <col min="3589" max="3589" width="13.140625" bestFit="1" customWidth="1"/>
    <col min="3590" max="3590" width="12.5703125" bestFit="1" customWidth="1"/>
    <col min="3591" max="3591" width="12.28515625" bestFit="1" customWidth="1"/>
    <col min="3592" max="3592" width="13.140625" bestFit="1" customWidth="1"/>
    <col min="3593" max="3593" width="12.5703125" bestFit="1" customWidth="1"/>
    <col min="3594" max="3594" width="12.28515625" bestFit="1" customWidth="1"/>
    <col min="3841" max="3841" width="10.7109375" bestFit="1" customWidth="1"/>
    <col min="3842" max="3842" width="13.140625" bestFit="1" customWidth="1"/>
    <col min="3843" max="3843" width="12.5703125" bestFit="1" customWidth="1"/>
    <col min="3844" max="3844" width="12.28515625" bestFit="1" customWidth="1"/>
    <col min="3845" max="3845" width="13.140625" bestFit="1" customWidth="1"/>
    <col min="3846" max="3846" width="12.5703125" bestFit="1" customWidth="1"/>
    <col min="3847" max="3847" width="12.28515625" bestFit="1" customWidth="1"/>
    <col min="3848" max="3848" width="13.140625" bestFit="1" customWidth="1"/>
    <col min="3849" max="3849" width="12.5703125" bestFit="1" customWidth="1"/>
    <col min="3850" max="3850" width="12.28515625" bestFit="1" customWidth="1"/>
    <col min="4097" max="4097" width="10.7109375" bestFit="1" customWidth="1"/>
    <col min="4098" max="4098" width="13.140625" bestFit="1" customWidth="1"/>
    <col min="4099" max="4099" width="12.5703125" bestFit="1" customWidth="1"/>
    <col min="4100" max="4100" width="12.28515625" bestFit="1" customWidth="1"/>
    <col min="4101" max="4101" width="13.140625" bestFit="1" customWidth="1"/>
    <col min="4102" max="4102" width="12.5703125" bestFit="1" customWidth="1"/>
    <col min="4103" max="4103" width="12.28515625" bestFit="1" customWidth="1"/>
    <col min="4104" max="4104" width="13.140625" bestFit="1" customWidth="1"/>
    <col min="4105" max="4105" width="12.5703125" bestFit="1" customWidth="1"/>
    <col min="4106" max="4106" width="12.28515625" bestFit="1" customWidth="1"/>
    <col min="4353" max="4353" width="10.7109375" bestFit="1" customWidth="1"/>
    <col min="4354" max="4354" width="13.140625" bestFit="1" customWidth="1"/>
    <col min="4355" max="4355" width="12.5703125" bestFit="1" customWidth="1"/>
    <col min="4356" max="4356" width="12.28515625" bestFit="1" customWidth="1"/>
    <col min="4357" max="4357" width="13.140625" bestFit="1" customWidth="1"/>
    <col min="4358" max="4358" width="12.5703125" bestFit="1" customWidth="1"/>
    <col min="4359" max="4359" width="12.28515625" bestFit="1" customWidth="1"/>
    <col min="4360" max="4360" width="13.140625" bestFit="1" customWidth="1"/>
    <col min="4361" max="4361" width="12.5703125" bestFit="1" customWidth="1"/>
    <col min="4362" max="4362" width="12.28515625" bestFit="1" customWidth="1"/>
    <col min="4609" max="4609" width="10.7109375" bestFit="1" customWidth="1"/>
    <col min="4610" max="4610" width="13.140625" bestFit="1" customWidth="1"/>
    <col min="4611" max="4611" width="12.5703125" bestFit="1" customWidth="1"/>
    <col min="4612" max="4612" width="12.28515625" bestFit="1" customWidth="1"/>
    <col min="4613" max="4613" width="13.140625" bestFit="1" customWidth="1"/>
    <col min="4614" max="4614" width="12.5703125" bestFit="1" customWidth="1"/>
    <col min="4615" max="4615" width="12.28515625" bestFit="1" customWidth="1"/>
    <col min="4616" max="4616" width="13.140625" bestFit="1" customWidth="1"/>
    <col min="4617" max="4617" width="12.5703125" bestFit="1" customWidth="1"/>
    <col min="4618" max="4618" width="12.28515625" bestFit="1" customWidth="1"/>
    <col min="4865" max="4865" width="10.7109375" bestFit="1" customWidth="1"/>
    <col min="4866" max="4866" width="13.140625" bestFit="1" customWidth="1"/>
    <col min="4867" max="4867" width="12.5703125" bestFit="1" customWidth="1"/>
    <col min="4868" max="4868" width="12.28515625" bestFit="1" customWidth="1"/>
    <col min="4869" max="4869" width="13.140625" bestFit="1" customWidth="1"/>
    <col min="4870" max="4870" width="12.5703125" bestFit="1" customWidth="1"/>
    <col min="4871" max="4871" width="12.28515625" bestFit="1" customWidth="1"/>
    <col min="4872" max="4872" width="13.140625" bestFit="1" customWidth="1"/>
    <col min="4873" max="4873" width="12.5703125" bestFit="1" customWidth="1"/>
    <col min="4874" max="4874" width="12.28515625" bestFit="1" customWidth="1"/>
    <col min="5121" max="5121" width="10.7109375" bestFit="1" customWidth="1"/>
    <col min="5122" max="5122" width="13.140625" bestFit="1" customWidth="1"/>
    <col min="5123" max="5123" width="12.5703125" bestFit="1" customWidth="1"/>
    <col min="5124" max="5124" width="12.28515625" bestFit="1" customWidth="1"/>
    <col min="5125" max="5125" width="13.140625" bestFit="1" customWidth="1"/>
    <col min="5126" max="5126" width="12.5703125" bestFit="1" customWidth="1"/>
    <col min="5127" max="5127" width="12.28515625" bestFit="1" customWidth="1"/>
    <col min="5128" max="5128" width="13.140625" bestFit="1" customWidth="1"/>
    <col min="5129" max="5129" width="12.5703125" bestFit="1" customWidth="1"/>
    <col min="5130" max="5130" width="12.28515625" bestFit="1" customWidth="1"/>
    <col min="5377" max="5377" width="10.7109375" bestFit="1" customWidth="1"/>
    <col min="5378" max="5378" width="13.140625" bestFit="1" customWidth="1"/>
    <col min="5379" max="5379" width="12.5703125" bestFit="1" customWidth="1"/>
    <col min="5380" max="5380" width="12.28515625" bestFit="1" customWidth="1"/>
    <col min="5381" max="5381" width="13.140625" bestFit="1" customWidth="1"/>
    <col min="5382" max="5382" width="12.5703125" bestFit="1" customWidth="1"/>
    <col min="5383" max="5383" width="12.28515625" bestFit="1" customWidth="1"/>
    <col min="5384" max="5384" width="13.140625" bestFit="1" customWidth="1"/>
    <col min="5385" max="5385" width="12.5703125" bestFit="1" customWidth="1"/>
    <col min="5386" max="5386" width="12.28515625" bestFit="1" customWidth="1"/>
    <col min="5633" max="5633" width="10.7109375" bestFit="1" customWidth="1"/>
    <col min="5634" max="5634" width="13.140625" bestFit="1" customWidth="1"/>
    <col min="5635" max="5635" width="12.5703125" bestFit="1" customWidth="1"/>
    <col min="5636" max="5636" width="12.28515625" bestFit="1" customWidth="1"/>
    <col min="5637" max="5637" width="13.140625" bestFit="1" customWidth="1"/>
    <col min="5638" max="5638" width="12.5703125" bestFit="1" customWidth="1"/>
    <col min="5639" max="5639" width="12.28515625" bestFit="1" customWidth="1"/>
    <col min="5640" max="5640" width="13.140625" bestFit="1" customWidth="1"/>
    <col min="5641" max="5641" width="12.5703125" bestFit="1" customWidth="1"/>
    <col min="5642" max="5642" width="12.28515625" bestFit="1" customWidth="1"/>
    <col min="5889" max="5889" width="10.7109375" bestFit="1" customWidth="1"/>
    <col min="5890" max="5890" width="13.140625" bestFit="1" customWidth="1"/>
    <col min="5891" max="5891" width="12.5703125" bestFit="1" customWidth="1"/>
    <col min="5892" max="5892" width="12.28515625" bestFit="1" customWidth="1"/>
    <col min="5893" max="5893" width="13.140625" bestFit="1" customWidth="1"/>
    <col min="5894" max="5894" width="12.5703125" bestFit="1" customWidth="1"/>
    <col min="5895" max="5895" width="12.28515625" bestFit="1" customWidth="1"/>
    <col min="5896" max="5896" width="13.140625" bestFit="1" customWidth="1"/>
    <col min="5897" max="5897" width="12.5703125" bestFit="1" customWidth="1"/>
    <col min="5898" max="5898" width="12.28515625" bestFit="1" customWidth="1"/>
    <col min="6145" max="6145" width="10.7109375" bestFit="1" customWidth="1"/>
    <col min="6146" max="6146" width="13.140625" bestFit="1" customWidth="1"/>
    <col min="6147" max="6147" width="12.5703125" bestFit="1" customWidth="1"/>
    <col min="6148" max="6148" width="12.28515625" bestFit="1" customWidth="1"/>
    <col min="6149" max="6149" width="13.140625" bestFit="1" customWidth="1"/>
    <col min="6150" max="6150" width="12.5703125" bestFit="1" customWidth="1"/>
    <col min="6151" max="6151" width="12.28515625" bestFit="1" customWidth="1"/>
    <col min="6152" max="6152" width="13.140625" bestFit="1" customWidth="1"/>
    <col min="6153" max="6153" width="12.5703125" bestFit="1" customWidth="1"/>
    <col min="6154" max="6154" width="12.28515625" bestFit="1" customWidth="1"/>
    <col min="6401" max="6401" width="10.7109375" bestFit="1" customWidth="1"/>
    <col min="6402" max="6402" width="13.140625" bestFit="1" customWidth="1"/>
    <col min="6403" max="6403" width="12.5703125" bestFit="1" customWidth="1"/>
    <col min="6404" max="6404" width="12.28515625" bestFit="1" customWidth="1"/>
    <col min="6405" max="6405" width="13.140625" bestFit="1" customWidth="1"/>
    <col min="6406" max="6406" width="12.5703125" bestFit="1" customWidth="1"/>
    <col min="6407" max="6407" width="12.28515625" bestFit="1" customWidth="1"/>
    <col min="6408" max="6408" width="13.140625" bestFit="1" customWidth="1"/>
    <col min="6409" max="6409" width="12.5703125" bestFit="1" customWidth="1"/>
    <col min="6410" max="6410" width="12.28515625" bestFit="1" customWidth="1"/>
    <col min="6657" max="6657" width="10.7109375" bestFit="1" customWidth="1"/>
    <col min="6658" max="6658" width="13.140625" bestFit="1" customWidth="1"/>
    <col min="6659" max="6659" width="12.5703125" bestFit="1" customWidth="1"/>
    <col min="6660" max="6660" width="12.28515625" bestFit="1" customWidth="1"/>
    <col min="6661" max="6661" width="13.140625" bestFit="1" customWidth="1"/>
    <col min="6662" max="6662" width="12.5703125" bestFit="1" customWidth="1"/>
    <col min="6663" max="6663" width="12.28515625" bestFit="1" customWidth="1"/>
    <col min="6664" max="6664" width="13.140625" bestFit="1" customWidth="1"/>
    <col min="6665" max="6665" width="12.5703125" bestFit="1" customWidth="1"/>
    <col min="6666" max="6666" width="12.28515625" bestFit="1" customWidth="1"/>
    <col min="6913" max="6913" width="10.7109375" bestFit="1" customWidth="1"/>
    <col min="6914" max="6914" width="13.140625" bestFit="1" customWidth="1"/>
    <col min="6915" max="6915" width="12.5703125" bestFit="1" customWidth="1"/>
    <col min="6916" max="6916" width="12.28515625" bestFit="1" customWidth="1"/>
    <col min="6917" max="6917" width="13.140625" bestFit="1" customWidth="1"/>
    <col min="6918" max="6918" width="12.5703125" bestFit="1" customWidth="1"/>
    <col min="6919" max="6919" width="12.28515625" bestFit="1" customWidth="1"/>
    <col min="6920" max="6920" width="13.140625" bestFit="1" customWidth="1"/>
    <col min="6921" max="6921" width="12.5703125" bestFit="1" customWidth="1"/>
    <col min="6922" max="6922" width="12.28515625" bestFit="1" customWidth="1"/>
    <col min="7169" max="7169" width="10.7109375" bestFit="1" customWidth="1"/>
    <col min="7170" max="7170" width="13.140625" bestFit="1" customWidth="1"/>
    <col min="7171" max="7171" width="12.5703125" bestFit="1" customWidth="1"/>
    <col min="7172" max="7172" width="12.28515625" bestFit="1" customWidth="1"/>
    <col min="7173" max="7173" width="13.140625" bestFit="1" customWidth="1"/>
    <col min="7174" max="7174" width="12.5703125" bestFit="1" customWidth="1"/>
    <col min="7175" max="7175" width="12.28515625" bestFit="1" customWidth="1"/>
    <col min="7176" max="7176" width="13.140625" bestFit="1" customWidth="1"/>
    <col min="7177" max="7177" width="12.5703125" bestFit="1" customWidth="1"/>
    <col min="7178" max="7178" width="12.28515625" bestFit="1" customWidth="1"/>
    <col min="7425" max="7425" width="10.7109375" bestFit="1" customWidth="1"/>
    <col min="7426" max="7426" width="13.140625" bestFit="1" customWidth="1"/>
    <col min="7427" max="7427" width="12.5703125" bestFit="1" customWidth="1"/>
    <col min="7428" max="7428" width="12.28515625" bestFit="1" customWidth="1"/>
    <col min="7429" max="7429" width="13.140625" bestFit="1" customWidth="1"/>
    <col min="7430" max="7430" width="12.5703125" bestFit="1" customWidth="1"/>
    <col min="7431" max="7431" width="12.28515625" bestFit="1" customWidth="1"/>
    <col min="7432" max="7432" width="13.140625" bestFit="1" customWidth="1"/>
    <col min="7433" max="7433" width="12.5703125" bestFit="1" customWidth="1"/>
    <col min="7434" max="7434" width="12.28515625" bestFit="1" customWidth="1"/>
    <col min="7681" max="7681" width="10.7109375" bestFit="1" customWidth="1"/>
    <col min="7682" max="7682" width="13.140625" bestFit="1" customWidth="1"/>
    <col min="7683" max="7683" width="12.5703125" bestFit="1" customWidth="1"/>
    <col min="7684" max="7684" width="12.28515625" bestFit="1" customWidth="1"/>
    <col min="7685" max="7685" width="13.140625" bestFit="1" customWidth="1"/>
    <col min="7686" max="7686" width="12.5703125" bestFit="1" customWidth="1"/>
    <col min="7687" max="7687" width="12.28515625" bestFit="1" customWidth="1"/>
    <col min="7688" max="7688" width="13.140625" bestFit="1" customWidth="1"/>
    <col min="7689" max="7689" width="12.5703125" bestFit="1" customWidth="1"/>
    <col min="7690" max="7690" width="12.28515625" bestFit="1" customWidth="1"/>
    <col min="7937" max="7937" width="10.7109375" bestFit="1" customWidth="1"/>
    <col min="7938" max="7938" width="13.140625" bestFit="1" customWidth="1"/>
    <col min="7939" max="7939" width="12.5703125" bestFit="1" customWidth="1"/>
    <col min="7940" max="7940" width="12.28515625" bestFit="1" customWidth="1"/>
    <col min="7941" max="7941" width="13.140625" bestFit="1" customWidth="1"/>
    <col min="7942" max="7942" width="12.5703125" bestFit="1" customWidth="1"/>
    <col min="7943" max="7943" width="12.28515625" bestFit="1" customWidth="1"/>
    <col min="7944" max="7944" width="13.140625" bestFit="1" customWidth="1"/>
    <col min="7945" max="7945" width="12.5703125" bestFit="1" customWidth="1"/>
    <col min="7946" max="7946" width="12.28515625" bestFit="1" customWidth="1"/>
    <col min="8193" max="8193" width="10.7109375" bestFit="1" customWidth="1"/>
    <col min="8194" max="8194" width="13.140625" bestFit="1" customWidth="1"/>
    <col min="8195" max="8195" width="12.5703125" bestFit="1" customWidth="1"/>
    <col min="8196" max="8196" width="12.28515625" bestFit="1" customWidth="1"/>
    <col min="8197" max="8197" width="13.140625" bestFit="1" customWidth="1"/>
    <col min="8198" max="8198" width="12.5703125" bestFit="1" customWidth="1"/>
    <col min="8199" max="8199" width="12.28515625" bestFit="1" customWidth="1"/>
    <col min="8200" max="8200" width="13.140625" bestFit="1" customWidth="1"/>
    <col min="8201" max="8201" width="12.5703125" bestFit="1" customWidth="1"/>
    <col min="8202" max="8202" width="12.28515625" bestFit="1" customWidth="1"/>
    <col min="8449" max="8449" width="10.7109375" bestFit="1" customWidth="1"/>
    <col min="8450" max="8450" width="13.140625" bestFit="1" customWidth="1"/>
    <col min="8451" max="8451" width="12.5703125" bestFit="1" customWidth="1"/>
    <col min="8452" max="8452" width="12.28515625" bestFit="1" customWidth="1"/>
    <col min="8453" max="8453" width="13.140625" bestFit="1" customWidth="1"/>
    <col min="8454" max="8454" width="12.5703125" bestFit="1" customWidth="1"/>
    <col min="8455" max="8455" width="12.28515625" bestFit="1" customWidth="1"/>
    <col min="8456" max="8456" width="13.140625" bestFit="1" customWidth="1"/>
    <col min="8457" max="8457" width="12.5703125" bestFit="1" customWidth="1"/>
    <col min="8458" max="8458" width="12.28515625" bestFit="1" customWidth="1"/>
    <col min="8705" max="8705" width="10.7109375" bestFit="1" customWidth="1"/>
    <col min="8706" max="8706" width="13.140625" bestFit="1" customWidth="1"/>
    <col min="8707" max="8707" width="12.5703125" bestFit="1" customWidth="1"/>
    <col min="8708" max="8708" width="12.28515625" bestFit="1" customWidth="1"/>
    <col min="8709" max="8709" width="13.140625" bestFit="1" customWidth="1"/>
    <col min="8710" max="8710" width="12.5703125" bestFit="1" customWidth="1"/>
    <col min="8711" max="8711" width="12.28515625" bestFit="1" customWidth="1"/>
    <col min="8712" max="8712" width="13.140625" bestFit="1" customWidth="1"/>
    <col min="8713" max="8713" width="12.5703125" bestFit="1" customWidth="1"/>
    <col min="8714" max="8714" width="12.28515625" bestFit="1" customWidth="1"/>
    <col min="8961" max="8961" width="10.7109375" bestFit="1" customWidth="1"/>
    <col min="8962" max="8962" width="13.140625" bestFit="1" customWidth="1"/>
    <col min="8963" max="8963" width="12.5703125" bestFit="1" customWidth="1"/>
    <col min="8964" max="8964" width="12.28515625" bestFit="1" customWidth="1"/>
    <col min="8965" max="8965" width="13.140625" bestFit="1" customWidth="1"/>
    <col min="8966" max="8966" width="12.5703125" bestFit="1" customWidth="1"/>
    <col min="8967" max="8967" width="12.28515625" bestFit="1" customWidth="1"/>
    <col min="8968" max="8968" width="13.140625" bestFit="1" customWidth="1"/>
    <col min="8969" max="8969" width="12.5703125" bestFit="1" customWidth="1"/>
    <col min="8970" max="8970" width="12.28515625" bestFit="1" customWidth="1"/>
    <col min="9217" max="9217" width="10.7109375" bestFit="1" customWidth="1"/>
    <col min="9218" max="9218" width="13.140625" bestFit="1" customWidth="1"/>
    <col min="9219" max="9219" width="12.5703125" bestFit="1" customWidth="1"/>
    <col min="9220" max="9220" width="12.28515625" bestFit="1" customWidth="1"/>
    <col min="9221" max="9221" width="13.140625" bestFit="1" customWidth="1"/>
    <col min="9222" max="9222" width="12.5703125" bestFit="1" customWidth="1"/>
    <col min="9223" max="9223" width="12.28515625" bestFit="1" customWidth="1"/>
    <col min="9224" max="9224" width="13.140625" bestFit="1" customWidth="1"/>
    <col min="9225" max="9225" width="12.5703125" bestFit="1" customWidth="1"/>
    <col min="9226" max="9226" width="12.28515625" bestFit="1" customWidth="1"/>
    <col min="9473" max="9473" width="10.7109375" bestFit="1" customWidth="1"/>
    <col min="9474" max="9474" width="13.140625" bestFit="1" customWidth="1"/>
    <col min="9475" max="9475" width="12.5703125" bestFit="1" customWidth="1"/>
    <col min="9476" max="9476" width="12.28515625" bestFit="1" customWidth="1"/>
    <col min="9477" max="9477" width="13.140625" bestFit="1" customWidth="1"/>
    <col min="9478" max="9478" width="12.5703125" bestFit="1" customWidth="1"/>
    <col min="9479" max="9479" width="12.28515625" bestFit="1" customWidth="1"/>
    <col min="9480" max="9480" width="13.140625" bestFit="1" customWidth="1"/>
    <col min="9481" max="9481" width="12.5703125" bestFit="1" customWidth="1"/>
    <col min="9482" max="9482" width="12.28515625" bestFit="1" customWidth="1"/>
    <col min="9729" max="9729" width="10.7109375" bestFit="1" customWidth="1"/>
    <col min="9730" max="9730" width="13.140625" bestFit="1" customWidth="1"/>
    <col min="9731" max="9731" width="12.5703125" bestFit="1" customWidth="1"/>
    <col min="9732" max="9732" width="12.28515625" bestFit="1" customWidth="1"/>
    <col min="9733" max="9733" width="13.140625" bestFit="1" customWidth="1"/>
    <col min="9734" max="9734" width="12.5703125" bestFit="1" customWidth="1"/>
    <col min="9735" max="9735" width="12.28515625" bestFit="1" customWidth="1"/>
    <col min="9736" max="9736" width="13.140625" bestFit="1" customWidth="1"/>
    <col min="9737" max="9737" width="12.5703125" bestFit="1" customWidth="1"/>
    <col min="9738" max="9738" width="12.28515625" bestFit="1" customWidth="1"/>
    <col min="9985" max="9985" width="10.7109375" bestFit="1" customWidth="1"/>
    <col min="9986" max="9986" width="13.140625" bestFit="1" customWidth="1"/>
    <col min="9987" max="9987" width="12.5703125" bestFit="1" customWidth="1"/>
    <col min="9988" max="9988" width="12.28515625" bestFit="1" customWidth="1"/>
    <col min="9989" max="9989" width="13.140625" bestFit="1" customWidth="1"/>
    <col min="9990" max="9990" width="12.5703125" bestFit="1" customWidth="1"/>
    <col min="9991" max="9991" width="12.28515625" bestFit="1" customWidth="1"/>
    <col min="9992" max="9992" width="13.140625" bestFit="1" customWidth="1"/>
    <col min="9993" max="9993" width="12.5703125" bestFit="1" customWidth="1"/>
    <col min="9994" max="9994" width="12.28515625" bestFit="1" customWidth="1"/>
    <col min="10241" max="10241" width="10.7109375" bestFit="1" customWidth="1"/>
    <col min="10242" max="10242" width="13.140625" bestFit="1" customWidth="1"/>
    <col min="10243" max="10243" width="12.5703125" bestFit="1" customWidth="1"/>
    <col min="10244" max="10244" width="12.28515625" bestFit="1" customWidth="1"/>
    <col min="10245" max="10245" width="13.140625" bestFit="1" customWidth="1"/>
    <col min="10246" max="10246" width="12.5703125" bestFit="1" customWidth="1"/>
    <col min="10247" max="10247" width="12.28515625" bestFit="1" customWidth="1"/>
    <col min="10248" max="10248" width="13.140625" bestFit="1" customWidth="1"/>
    <col min="10249" max="10249" width="12.5703125" bestFit="1" customWidth="1"/>
    <col min="10250" max="10250" width="12.28515625" bestFit="1" customWidth="1"/>
    <col min="10497" max="10497" width="10.7109375" bestFit="1" customWidth="1"/>
    <col min="10498" max="10498" width="13.140625" bestFit="1" customWidth="1"/>
    <col min="10499" max="10499" width="12.5703125" bestFit="1" customWidth="1"/>
    <col min="10500" max="10500" width="12.28515625" bestFit="1" customWidth="1"/>
    <col min="10501" max="10501" width="13.140625" bestFit="1" customWidth="1"/>
    <col min="10502" max="10502" width="12.5703125" bestFit="1" customWidth="1"/>
    <col min="10503" max="10503" width="12.28515625" bestFit="1" customWidth="1"/>
    <col min="10504" max="10504" width="13.140625" bestFit="1" customWidth="1"/>
    <col min="10505" max="10505" width="12.5703125" bestFit="1" customWidth="1"/>
    <col min="10506" max="10506" width="12.28515625" bestFit="1" customWidth="1"/>
    <col min="10753" max="10753" width="10.7109375" bestFit="1" customWidth="1"/>
    <col min="10754" max="10754" width="13.140625" bestFit="1" customWidth="1"/>
    <col min="10755" max="10755" width="12.5703125" bestFit="1" customWidth="1"/>
    <col min="10756" max="10756" width="12.28515625" bestFit="1" customWidth="1"/>
    <col min="10757" max="10757" width="13.140625" bestFit="1" customWidth="1"/>
    <col min="10758" max="10758" width="12.5703125" bestFit="1" customWidth="1"/>
    <col min="10759" max="10759" width="12.28515625" bestFit="1" customWidth="1"/>
    <col min="10760" max="10760" width="13.140625" bestFit="1" customWidth="1"/>
    <col min="10761" max="10761" width="12.5703125" bestFit="1" customWidth="1"/>
    <col min="10762" max="10762" width="12.28515625" bestFit="1" customWidth="1"/>
    <col min="11009" max="11009" width="10.7109375" bestFit="1" customWidth="1"/>
    <col min="11010" max="11010" width="13.140625" bestFit="1" customWidth="1"/>
    <col min="11011" max="11011" width="12.5703125" bestFit="1" customWidth="1"/>
    <col min="11012" max="11012" width="12.28515625" bestFit="1" customWidth="1"/>
    <col min="11013" max="11013" width="13.140625" bestFit="1" customWidth="1"/>
    <col min="11014" max="11014" width="12.5703125" bestFit="1" customWidth="1"/>
    <col min="11015" max="11015" width="12.28515625" bestFit="1" customWidth="1"/>
    <col min="11016" max="11016" width="13.140625" bestFit="1" customWidth="1"/>
    <col min="11017" max="11017" width="12.5703125" bestFit="1" customWidth="1"/>
    <col min="11018" max="11018" width="12.28515625" bestFit="1" customWidth="1"/>
    <col min="11265" max="11265" width="10.7109375" bestFit="1" customWidth="1"/>
    <col min="11266" max="11266" width="13.140625" bestFit="1" customWidth="1"/>
    <col min="11267" max="11267" width="12.5703125" bestFit="1" customWidth="1"/>
    <col min="11268" max="11268" width="12.28515625" bestFit="1" customWidth="1"/>
    <col min="11269" max="11269" width="13.140625" bestFit="1" customWidth="1"/>
    <col min="11270" max="11270" width="12.5703125" bestFit="1" customWidth="1"/>
    <col min="11271" max="11271" width="12.28515625" bestFit="1" customWidth="1"/>
    <col min="11272" max="11272" width="13.140625" bestFit="1" customWidth="1"/>
    <col min="11273" max="11273" width="12.5703125" bestFit="1" customWidth="1"/>
    <col min="11274" max="11274" width="12.28515625" bestFit="1" customWidth="1"/>
    <col min="11521" max="11521" width="10.7109375" bestFit="1" customWidth="1"/>
    <col min="11522" max="11522" width="13.140625" bestFit="1" customWidth="1"/>
    <col min="11523" max="11523" width="12.5703125" bestFit="1" customWidth="1"/>
    <col min="11524" max="11524" width="12.28515625" bestFit="1" customWidth="1"/>
    <col min="11525" max="11525" width="13.140625" bestFit="1" customWidth="1"/>
    <col min="11526" max="11526" width="12.5703125" bestFit="1" customWidth="1"/>
    <col min="11527" max="11527" width="12.28515625" bestFit="1" customWidth="1"/>
    <col min="11528" max="11528" width="13.140625" bestFit="1" customWidth="1"/>
    <col min="11529" max="11529" width="12.5703125" bestFit="1" customWidth="1"/>
    <col min="11530" max="11530" width="12.28515625" bestFit="1" customWidth="1"/>
    <col min="11777" max="11777" width="10.7109375" bestFit="1" customWidth="1"/>
    <col min="11778" max="11778" width="13.140625" bestFit="1" customWidth="1"/>
    <col min="11779" max="11779" width="12.5703125" bestFit="1" customWidth="1"/>
    <col min="11780" max="11780" width="12.28515625" bestFit="1" customWidth="1"/>
    <col min="11781" max="11781" width="13.140625" bestFit="1" customWidth="1"/>
    <col min="11782" max="11782" width="12.5703125" bestFit="1" customWidth="1"/>
    <col min="11783" max="11783" width="12.28515625" bestFit="1" customWidth="1"/>
    <col min="11784" max="11784" width="13.140625" bestFit="1" customWidth="1"/>
    <col min="11785" max="11785" width="12.5703125" bestFit="1" customWidth="1"/>
    <col min="11786" max="11786" width="12.28515625" bestFit="1" customWidth="1"/>
    <col min="12033" max="12033" width="10.7109375" bestFit="1" customWidth="1"/>
    <col min="12034" max="12034" width="13.140625" bestFit="1" customWidth="1"/>
    <col min="12035" max="12035" width="12.5703125" bestFit="1" customWidth="1"/>
    <col min="12036" max="12036" width="12.28515625" bestFit="1" customWidth="1"/>
    <col min="12037" max="12037" width="13.140625" bestFit="1" customWidth="1"/>
    <col min="12038" max="12038" width="12.5703125" bestFit="1" customWidth="1"/>
    <col min="12039" max="12039" width="12.28515625" bestFit="1" customWidth="1"/>
    <col min="12040" max="12040" width="13.140625" bestFit="1" customWidth="1"/>
    <col min="12041" max="12041" width="12.5703125" bestFit="1" customWidth="1"/>
    <col min="12042" max="12042" width="12.28515625" bestFit="1" customWidth="1"/>
    <col min="12289" max="12289" width="10.7109375" bestFit="1" customWidth="1"/>
    <col min="12290" max="12290" width="13.140625" bestFit="1" customWidth="1"/>
    <col min="12291" max="12291" width="12.5703125" bestFit="1" customWidth="1"/>
    <col min="12292" max="12292" width="12.28515625" bestFit="1" customWidth="1"/>
    <col min="12293" max="12293" width="13.140625" bestFit="1" customWidth="1"/>
    <col min="12294" max="12294" width="12.5703125" bestFit="1" customWidth="1"/>
    <col min="12295" max="12295" width="12.28515625" bestFit="1" customWidth="1"/>
    <col min="12296" max="12296" width="13.140625" bestFit="1" customWidth="1"/>
    <col min="12297" max="12297" width="12.5703125" bestFit="1" customWidth="1"/>
    <col min="12298" max="12298" width="12.28515625" bestFit="1" customWidth="1"/>
    <col min="12545" max="12545" width="10.7109375" bestFit="1" customWidth="1"/>
    <col min="12546" max="12546" width="13.140625" bestFit="1" customWidth="1"/>
    <col min="12547" max="12547" width="12.5703125" bestFit="1" customWidth="1"/>
    <col min="12548" max="12548" width="12.28515625" bestFit="1" customWidth="1"/>
    <col min="12549" max="12549" width="13.140625" bestFit="1" customWidth="1"/>
    <col min="12550" max="12550" width="12.5703125" bestFit="1" customWidth="1"/>
    <col min="12551" max="12551" width="12.28515625" bestFit="1" customWidth="1"/>
    <col min="12552" max="12552" width="13.140625" bestFit="1" customWidth="1"/>
    <col min="12553" max="12553" width="12.5703125" bestFit="1" customWidth="1"/>
    <col min="12554" max="12554" width="12.28515625" bestFit="1" customWidth="1"/>
    <col min="12801" max="12801" width="10.7109375" bestFit="1" customWidth="1"/>
    <col min="12802" max="12802" width="13.140625" bestFit="1" customWidth="1"/>
    <col min="12803" max="12803" width="12.5703125" bestFit="1" customWidth="1"/>
    <col min="12804" max="12804" width="12.28515625" bestFit="1" customWidth="1"/>
    <col min="12805" max="12805" width="13.140625" bestFit="1" customWidth="1"/>
    <col min="12806" max="12806" width="12.5703125" bestFit="1" customWidth="1"/>
    <col min="12807" max="12807" width="12.28515625" bestFit="1" customWidth="1"/>
    <col min="12808" max="12808" width="13.140625" bestFit="1" customWidth="1"/>
    <col min="12809" max="12809" width="12.5703125" bestFit="1" customWidth="1"/>
    <col min="12810" max="12810" width="12.28515625" bestFit="1" customWidth="1"/>
    <col min="13057" max="13057" width="10.7109375" bestFit="1" customWidth="1"/>
    <col min="13058" max="13058" width="13.140625" bestFit="1" customWidth="1"/>
    <col min="13059" max="13059" width="12.5703125" bestFit="1" customWidth="1"/>
    <col min="13060" max="13060" width="12.28515625" bestFit="1" customWidth="1"/>
    <col min="13061" max="13061" width="13.140625" bestFit="1" customWidth="1"/>
    <col min="13062" max="13062" width="12.5703125" bestFit="1" customWidth="1"/>
    <col min="13063" max="13063" width="12.28515625" bestFit="1" customWidth="1"/>
    <col min="13064" max="13064" width="13.140625" bestFit="1" customWidth="1"/>
    <col min="13065" max="13065" width="12.5703125" bestFit="1" customWidth="1"/>
    <col min="13066" max="13066" width="12.28515625" bestFit="1" customWidth="1"/>
    <col min="13313" max="13313" width="10.7109375" bestFit="1" customWidth="1"/>
    <col min="13314" max="13314" width="13.140625" bestFit="1" customWidth="1"/>
    <col min="13315" max="13315" width="12.5703125" bestFit="1" customWidth="1"/>
    <col min="13316" max="13316" width="12.28515625" bestFit="1" customWidth="1"/>
    <col min="13317" max="13317" width="13.140625" bestFit="1" customWidth="1"/>
    <col min="13318" max="13318" width="12.5703125" bestFit="1" customWidth="1"/>
    <col min="13319" max="13319" width="12.28515625" bestFit="1" customWidth="1"/>
    <col min="13320" max="13320" width="13.140625" bestFit="1" customWidth="1"/>
    <col min="13321" max="13321" width="12.5703125" bestFit="1" customWidth="1"/>
    <col min="13322" max="13322" width="12.28515625" bestFit="1" customWidth="1"/>
    <col min="13569" max="13569" width="10.7109375" bestFit="1" customWidth="1"/>
    <col min="13570" max="13570" width="13.140625" bestFit="1" customWidth="1"/>
    <col min="13571" max="13571" width="12.5703125" bestFit="1" customWidth="1"/>
    <col min="13572" max="13572" width="12.28515625" bestFit="1" customWidth="1"/>
    <col min="13573" max="13573" width="13.140625" bestFit="1" customWidth="1"/>
    <col min="13574" max="13574" width="12.5703125" bestFit="1" customWidth="1"/>
    <col min="13575" max="13575" width="12.28515625" bestFit="1" customWidth="1"/>
    <col min="13576" max="13576" width="13.140625" bestFit="1" customWidth="1"/>
    <col min="13577" max="13577" width="12.5703125" bestFit="1" customWidth="1"/>
    <col min="13578" max="13578" width="12.28515625" bestFit="1" customWidth="1"/>
    <col min="13825" max="13825" width="10.7109375" bestFit="1" customWidth="1"/>
    <col min="13826" max="13826" width="13.140625" bestFit="1" customWidth="1"/>
    <col min="13827" max="13827" width="12.5703125" bestFit="1" customWidth="1"/>
    <col min="13828" max="13828" width="12.28515625" bestFit="1" customWidth="1"/>
    <col min="13829" max="13829" width="13.140625" bestFit="1" customWidth="1"/>
    <col min="13830" max="13830" width="12.5703125" bestFit="1" customWidth="1"/>
    <col min="13831" max="13831" width="12.28515625" bestFit="1" customWidth="1"/>
    <col min="13832" max="13832" width="13.140625" bestFit="1" customWidth="1"/>
    <col min="13833" max="13833" width="12.5703125" bestFit="1" customWidth="1"/>
    <col min="13834" max="13834" width="12.28515625" bestFit="1" customWidth="1"/>
    <col min="14081" max="14081" width="10.7109375" bestFit="1" customWidth="1"/>
    <col min="14082" max="14082" width="13.140625" bestFit="1" customWidth="1"/>
    <col min="14083" max="14083" width="12.5703125" bestFit="1" customWidth="1"/>
    <col min="14084" max="14084" width="12.28515625" bestFit="1" customWidth="1"/>
    <col min="14085" max="14085" width="13.140625" bestFit="1" customWidth="1"/>
    <col min="14086" max="14086" width="12.5703125" bestFit="1" customWidth="1"/>
    <col min="14087" max="14087" width="12.28515625" bestFit="1" customWidth="1"/>
    <col min="14088" max="14088" width="13.140625" bestFit="1" customWidth="1"/>
    <col min="14089" max="14089" width="12.5703125" bestFit="1" customWidth="1"/>
    <col min="14090" max="14090" width="12.28515625" bestFit="1" customWidth="1"/>
    <col min="14337" max="14337" width="10.7109375" bestFit="1" customWidth="1"/>
    <col min="14338" max="14338" width="13.140625" bestFit="1" customWidth="1"/>
    <col min="14339" max="14339" width="12.5703125" bestFit="1" customWidth="1"/>
    <col min="14340" max="14340" width="12.28515625" bestFit="1" customWidth="1"/>
    <col min="14341" max="14341" width="13.140625" bestFit="1" customWidth="1"/>
    <col min="14342" max="14342" width="12.5703125" bestFit="1" customWidth="1"/>
    <col min="14343" max="14343" width="12.28515625" bestFit="1" customWidth="1"/>
    <col min="14344" max="14344" width="13.140625" bestFit="1" customWidth="1"/>
    <col min="14345" max="14345" width="12.5703125" bestFit="1" customWidth="1"/>
    <col min="14346" max="14346" width="12.28515625" bestFit="1" customWidth="1"/>
    <col min="14593" max="14593" width="10.7109375" bestFit="1" customWidth="1"/>
    <col min="14594" max="14594" width="13.140625" bestFit="1" customWidth="1"/>
    <col min="14595" max="14595" width="12.5703125" bestFit="1" customWidth="1"/>
    <col min="14596" max="14596" width="12.28515625" bestFit="1" customWidth="1"/>
    <col min="14597" max="14597" width="13.140625" bestFit="1" customWidth="1"/>
    <col min="14598" max="14598" width="12.5703125" bestFit="1" customWidth="1"/>
    <col min="14599" max="14599" width="12.28515625" bestFit="1" customWidth="1"/>
    <col min="14600" max="14600" width="13.140625" bestFit="1" customWidth="1"/>
    <col min="14601" max="14601" width="12.5703125" bestFit="1" customWidth="1"/>
    <col min="14602" max="14602" width="12.28515625" bestFit="1" customWidth="1"/>
    <col min="14849" max="14849" width="10.7109375" bestFit="1" customWidth="1"/>
    <col min="14850" max="14850" width="13.140625" bestFit="1" customWidth="1"/>
    <col min="14851" max="14851" width="12.5703125" bestFit="1" customWidth="1"/>
    <col min="14852" max="14852" width="12.28515625" bestFit="1" customWidth="1"/>
    <col min="14853" max="14853" width="13.140625" bestFit="1" customWidth="1"/>
    <col min="14854" max="14854" width="12.5703125" bestFit="1" customWidth="1"/>
    <col min="14855" max="14855" width="12.28515625" bestFit="1" customWidth="1"/>
    <col min="14856" max="14856" width="13.140625" bestFit="1" customWidth="1"/>
    <col min="14857" max="14857" width="12.5703125" bestFit="1" customWidth="1"/>
    <col min="14858" max="14858" width="12.28515625" bestFit="1" customWidth="1"/>
    <col min="15105" max="15105" width="10.7109375" bestFit="1" customWidth="1"/>
    <col min="15106" max="15106" width="13.140625" bestFit="1" customWidth="1"/>
    <col min="15107" max="15107" width="12.5703125" bestFit="1" customWidth="1"/>
    <col min="15108" max="15108" width="12.28515625" bestFit="1" customWidth="1"/>
    <col min="15109" max="15109" width="13.140625" bestFit="1" customWidth="1"/>
    <col min="15110" max="15110" width="12.5703125" bestFit="1" customWidth="1"/>
    <col min="15111" max="15111" width="12.28515625" bestFit="1" customWidth="1"/>
    <col min="15112" max="15112" width="13.140625" bestFit="1" customWidth="1"/>
    <col min="15113" max="15113" width="12.5703125" bestFit="1" customWidth="1"/>
    <col min="15114" max="15114" width="12.28515625" bestFit="1" customWidth="1"/>
    <col min="15361" max="15361" width="10.7109375" bestFit="1" customWidth="1"/>
    <col min="15362" max="15362" width="13.140625" bestFit="1" customWidth="1"/>
    <col min="15363" max="15363" width="12.5703125" bestFit="1" customWidth="1"/>
    <col min="15364" max="15364" width="12.28515625" bestFit="1" customWidth="1"/>
    <col min="15365" max="15365" width="13.140625" bestFit="1" customWidth="1"/>
    <col min="15366" max="15366" width="12.5703125" bestFit="1" customWidth="1"/>
    <col min="15367" max="15367" width="12.28515625" bestFit="1" customWidth="1"/>
    <col min="15368" max="15368" width="13.140625" bestFit="1" customWidth="1"/>
    <col min="15369" max="15369" width="12.5703125" bestFit="1" customWidth="1"/>
    <col min="15370" max="15370" width="12.28515625" bestFit="1" customWidth="1"/>
    <col min="15617" max="15617" width="10.7109375" bestFit="1" customWidth="1"/>
    <col min="15618" max="15618" width="13.140625" bestFit="1" customWidth="1"/>
    <col min="15619" max="15619" width="12.5703125" bestFit="1" customWidth="1"/>
    <col min="15620" max="15620" width="12.28515625" bestFit="1" customWidth="1"/>
    <col min="15621" max="15621" width="13.140625" bestFit="1" customWidth="1"/>
    <col min="15622" max="15622" width="12.5703125" bestFit="1" customWidth="1"/>
    <col min="15623" max="15623" width="12.28515625" bestFit="1" customWidth="1"/>
    <col min="15624" max="15624" width="13.140625" bestFit="1" customWidth="1"/>
    <col min="15625" max="15625" width="12.5703125" bestFit="1" customWidth="1"/>
    <col min="15626" max="15626" width="12.28515625" bestFit="1" customWidth="1"/>
    <col min="15873" max="15873" width="10.7109375" bestFit="1" customWidth="1"/>
    <col min="15874" max="15874" width="13.140625" bestFit="1" customWidth="1"/>
    <col min="15875" max="15875" width="12.5703125" bestFit="1" customWidth="1"/>
    <col min="15876" max="15876" width="12.28515625" bestFit="1" customWidth="1"/>
    <col min="15877" max="15877" width="13.140625" bestFit="1" customWidth="1"/>
    <col min="15878" max="15878" width="12.5703125" bestFit="1" customWidth="1"/>
    <col min="15879" max="15879" width="12.28515625" bestFit="1" customWidth="1"/>
    <col min="15880" max="15880" width="13.140625" bestFit="1" customWidth="1"/>
    <col min="15881" max="15881" width="12.5703125" bestFit="1" customWidth="1"/>
    <col min="15882" max="15882" width="12.28515625" bestFit="1" customWidth="1"/>
    <col min="16129" max="16129" width="10.7109375" bestFit="1" customWidth="1"/>
    <col min="16130" max="16130" width="13.140625" bestFit="1" customWidth="1"/>
    <col min="16131" max="16131" width="12.5703125" bestFit="1" customWidth="1"/>
    <col min="16132" max="16132" width="12.28515625" bestFit="1" customWidth="1"/>
    <col min="16133" max="16133" width="13.140625" bestFit="1" customWidth="1"/>
    <col min="16134" max="16134" width="12.5703125" bestFit="1" customWidth="1"/>
    <col min="16135" max="16135" width="12.28515625" bestFit="1" customWidth="1"/>
    <col min="16136" max="16136" width="13.140625" bestFit="1" customWidth="1"/>
    <col min="16137" max="16137" width="12.5703125" bestFit="1" customWidth="1"/>
    <col min="16138" max="16138" width="12.28515625" bestFit="1" customWidth="1"/>
  </cols>
  <sheetData>
    <row r="1" spans="1:35" x14ac:dyDescent="0.25">
      <c r="A1" s="11" t="str">
        <f>'[1]Manganese Graphs'!C34</f>
        <v>Manganese (mg/l)</v>
      </c>
      <c r="B1" s="11"/>
      <c r="C1" s="11"/>
      <c r="D1" s="11"/>
      <c r="E1" s="11"/>
      <c r="F1" s="11"/>
      <c r="G1" s="11"/>
      <c r="H1" s="11"/>
      <c r="I1" s="11"/>
      <c r="J1" s="11"/>
    </row>
    <row r="2" spans="1:35" x14ac:dyDescent="0.25">
      <c r="A2" s="2" t="str">
        <f>'[1]Manganese Graphs'!C35</f>
        <v>Time (min)</v>
      </c>
      <c r="B2" s="11">
        <f>'[1]Manganese Graphs'!D35</f>
        <v>6.5</v>
      </c>
      <c r="C2" s="11"/>
      <c r="D2" s="11"/>
      <c r="E2" s="11">
        <f>'[1]Manganese Graphs'!G35</f>
        <v>7.5</v>
      </c>
      <c r="F2" s="11"/>
      <c r="G2" s="11"/>
      <c r="H2" s="11">
        <f>'[1]Manganese Graphs'!J35</f>
        <v>8.5</v>
      </c>
      <c r="I2" s="11"/>
      <c r="J2" s="11"/>
    </row>
    <row r="3" spans="1:35" x14ac:dyDescent="0.25">
      <c r="A3" s="2">
        <f>'[1]Manganese Graphs'!C36</f>
        <v>0</v>
      </c>
      <c r="B3" s="2" t="str">
        <f>'[1]Manganese Graphs'!D36</f>
        <v>0,174 (l/min)</v>
      </c>
      <c r="C3" s="2" t="str">
        <f>'[1]Manganese Graphs'!E36</f>
        <v>0,262 (l/min)</v>
      </c>
      <c r="D3" s="2" t="str">
        <f>'[1]Manganese Graphs'!F36</f>
        <v>0,523 (l/min)</v>
      </c>
      <c r="E3" s="2" t="str">
        <f>'[1]Manganese Graphs'!G36</f>
        <v>0,174 (l/min)</v>
      </c>
      <c r="F3" s="2" t="str">
        <f>'[1]Manganese Graphs'!H36</f>
        <v>0,262 (l/min)</v>
      </c>
      <c r="G3" s="2" t="str">
        <f>'[1]Manganese Graphs'!I36</f>
        <v>0,523 (l/min)</v>
      </c>
      <c r="H3" s="2" t="str">
        <f>'[1]Manganese Graphs'!J36</f>
        <v>0,174 (l/min)</v>
      </c>
      <c r="I3" s="2" t="str">
        <f>'[1]Manganese Graphs'!K36</f>
        <v>0,262 (l/min)</v>
      </c>
      <c r="J3" s="2" t="str">
        <f>'[1]Manganese Graphs'!L36</f>
        <v>0,523 (l/min)</v>
      </c>
    </row>
    <row r="4" spans="1:35" x14ac:dyDescent="0.25">
      <c r="A4" s="2">
        <f>'[1]Manganese Graphs'!C37</f>
        <v>0</v>
      </c>
      <c r="B4" s="2" t="str">
        <f>'[1]Manganese Graphs'!D37</f>
        <v>1,67 (ml/min)</v>
      </c>
      <c r="C4" s="2" t="str">
        <f>'[1]Manganese Graphs'!E37</f>
        <v>2,52(ml/min)</v>
      </c>
      <c r="D4" s="2" t="str">
        <f>'[1]Manganese Graphs'!F37</f>
        <v>5,0 (ml/min)</v>
      </c>
      <c r="E4" s="2" t="str">
        <f>'[1]Manganese Graphs'!G37</f>
        <v>1,67 (ml/min)</v>
      </c>
      <c r="F4" s="2" t="str">
        <f>'[1]Manganese Graphs'!H37</f>
        <v>2,52(ml/min)</v>
      </c>
      <c r="G4" s="2" t="str">
        <f>'[1]Manganese Graphs'!I37</f>
        <v>5,0 (ml/min)</v>
      </c>
      <c r="H4" s="2" t="str">
        <f>'[1]Manganese Graphs'!J37</f>
        <v>1,67 (ml/min)</v>
      </c>
      <c r="I4" s="2" t="str">
        <f>'[1]Manganese Graphs'!K37</f>
        <v>2,52(ml/min)</v>
      </c>
      <c r="J4" s="2" t="str">
        <f>'[1]Manganese Graphs'!L37</f>
        <v>5,0 (ml/min)</v>
      </c>
    </row>
    <row r="5" spans="1:35" x14ac:dyDescent="0.25">
      <c r="A5">
        <f>'[1]Manganese Graphs'!C38</f>
        <v>10</v>
      </c>
      <c r="B5" s="3">
        <f>'[1]Manganese Graphs'!D38</f>
        <v>0.3</v>
      </c>
      <c r="C5" s="3">
        <f>'[1]Manganese Graphs'!E38</f>
        <v>0.2</v>
      </c>
      <c r="D5" s="3">
        <f>'[1]Manganese Graphs'!F38</f>
        <v>0.5</v>
      </c>
      <c r="E5" s="3">
        <f>'[1]Manganese Graphs'!G38</f>
        <v>0.53</v>
      </c>
      <c r="F5" s="3">
        <f>'[1]Manganese Graphs'!H38</f>
        <v>0.37</v>
      </c>
      <c r="G5" s="3">
        <f>'[1]Manganese Graphs'!I38</f>
        <v>0.5</v>
      </c>
      <c r="H5" s="3">
        <f>'[1]Manganese Graphs'!J38</f>
        <v>0.53333333333333333</v>
      </c>
      <c r="I5" s="3">
        <f>'[1]Manganese Graphs'!K38</f>
        <v>0.53333333333333333</v>
      </c>
      <c r="J5" s="3">
        <f>'[1]Manganese Graphs'!L38</f>
        <v>0.6333333333333333</v>
      </c>
    </row>
    <row r="6" spans="1:35" x14ac:dyDescent="0.25">
      <c r="A6">
        <f>'[1]Manganese Graphs'!C39</f>
        <v>20</v>
      </c>
      <c r="B6" s="3">
        <f>'[1]Manganese Graphs'!D39</f>
        <v>0.4</v>
      </c>
      <c r="C6" s="3">
        <f>'[1]Manganese Graphs'!E39</f>
        <v>0.2</v>
      </c>
      <c r="D6" s="3">
        <f>'[1]Manganese Graphs'!F39</f>
        <v>0.6</v>
      </c>
      <c r="E6" s="3">
        <f>'[1]Manganese Graphs'!G39</f>
        <v>0.5</v>
      </c>
      <c r="F6" s="3">
        <f>'[1]Manganese Graphs'!H39</f>
        <v>0.3</v>
      </c>
      <c r="G6" s="3">
        <f>'[1]Manganese Graphs'!I39</f>
        <v>0.6</v>
      </c>
      <c r="H6" s="3">
        <f>'[1]Manganese Graphs'!J39</f>
        <v>0.56666666666666676</v>
      </c>
      <c r="I6" s="3">
        <f>'[1]Manganese Graphs'!K39</f>
        <v>0.5</v>
      </c>
      <c r="J6" s="3">
        <f>'[1]Manganese Graphs'!L39</f>
        <v>0.5</v>
      </c>
    </row>
    <row r="7" spans="1:35" x14ac:dyDescent="0.25">
      <c r="A7">
        <f>'[1]Manganese Graphs'!C40</f>
        <v>30</v>
      </c>
      <c r="B7" s="3">
        <f>'[1]Manganese Graphs'!D40</f>
        <v>0.63</v>
      </c>
      <c r="C7" s="3">
        <f>'[1]Manganese Graphs'!E40</f>
        <v>0.37</v>
      </c>
      <c r="D7" s="3">
        <f>'[1]Manganese Graphs'!F40</f>
        <v>0.63</v>
      </c>
      <c r="E7" s="3">
        <f>'[1]Manganese Graphs'!G40</f>
        <v>0.5</v>
      </c>
      <c r="F7" s="3">
        <f>'[1]Manganese Graphs'!H40</f>
        <v>0.33</v>
      </c>
      <c r="G7" s="3">
        <f>'[1]Manganese Graphs'!I40</f>
        <v>0.63</v>
      </c>
      <c r="H7" s="3">
        <f>'[1]Manganese Graphs'!J40</f>
        <v>0.46666666666666662</v>
      </c>
      <c r="I7" s="3">
        <f>'[1]Manganese Graphs'!K40</f>
        <v>0.5</v>
      </c>
      <c r="J7" s="3">
        <f>'[1]Manganese Graphs'!L40</f>
        <v>0.56666666666666676</v>
      </c>
    </row>
    <row r="8" spans="1:35" x14ac:dyDescent="0.25">
      <c r="A8">
        <f>'[1]Manganese Graphs'!C41</f>
        <v>40</v>
      </c>
      <c r="B8" s="3">
        <f>'[1]Manganese Graphs'!D41</f>
        <v>0.6</v>
      </c>
      <c r="C8" s="3">
        <f>'[1]Manganese Graphs'!E41</f>
        <v>0.3</v>
      </c>
      <c r="D8" s="3">
        <f>'[1]Manganese Graphs'!F41</f>
        <v>0.6</v>
      </c>
      <c r="E8" s="3">
        <f>'[1]Manganese Graphs'!G41</f>
        <v>0.5</v>
      </c>
      <c r="F8" s="3">
        <f>'[1]Manganese Graphs'!H41</f>
        <v>0.4</v>
      </c>
      <c r="G8" s="3">
        <f>'[1]Manganese Graphs'!I41</f>
        <v>0.6</v>
      </c>
      <c r="H8" s="3">
        <f>'[1]Manganese Graphs'!J41</f>
        <v>0.33333333333333331</v>
      </c>
      <c r="I8" s="3">
        <f>'[1]Manganese Graphs'!K41</f>
        <v>0.5</v>
      </c>
      <c r="J8" s="3">
        <f>'[1]Manganese Graphs'!L41</f>
        <v>0.56666666666666676</v>
      </c>
    </row>
    <row r="9" spans="1:35" x14ac:dyDescent="0.25">
      <c r="A9">
        <f>'[1]Manganese Graphs'!C42</f>
        <v>50</v>
      </c>
      <c r="B9" s="3">
        <f>'[1]Manganese Graphs'!D42</f>
        <v>0.5</v>
      </c>
      <c r="C9" s="3">
        <f>'[1]Manganese Graphs'!E42</f>
        <v>0.3</v>
      </c>
      <c r="D9" s="3">
        <f>'[1]Manganese Graphs'!F42</f>
        <v>0.4</v>
      </c>
      <c r="E9" s="3">
        <f>'[1]Manganese Graphs'!G42</f>
        <v>0.5</v>
      </c>
      <c r="F9" s="3">
        <f>'[1]Manganese Graphs'!H42</f>
        <v>0.4</v>
      </c>
      <c r="G9" s="3">
        <f>'[1]Manganese Graphs'!I42</f>
        <v>0.4</v>
      </c>
      <c r="H9" s="3">
        <f>'[1]Manganese Graphs'!J42</f>
        <v>0.43333333333333335</v>
      </c>
      <c r="I9" s="3">
        <f>'[1]Manganese Graphs'!K42</f>
        <v>0.46666666666666662</v>
      </c>
      <c r="J9" s="3">
        <f>'[1]Manganese Graphs'!L42</f>
        <v>0.6333333333333333</v>
      </c>
    </row>
    <row r="10" spans="1:35" x14ac:dyDescent="0.25">
      <c r="A10">
        <f>'[1]Manganese Graphs'!C43</f>
        <v>60</v>
      </c>
      <c r="B10" s="3">
        <f>'[1]Manganese Graphs'!D43</f>
        <v>0.5</v>
      </c>
      <c r="C10" s="3">
        <f>'[1]Manganese Graphs'!E43</f>
        <v>0.37</v>
      </c>
      <c r="D10" s="3">
        <f>'[1]Manganese Graphs'!F43</f>
        <v>0.5</v>
      </c>
      <c r="E10" s="3">
        <f>'[1]Manganese Graphs'!G43</f>
        <v>0.47</v>
      </c>
      <c r="F10" s="3">
        <f>'[1]Manganese Graphs'!H43</f>
        <v>0.3</v>
      </c>
      <c r="G10" s="3">
        <f>'[1]Manganese Graphs'!I43</f>
        <v>0.5</v>
      </c>
      <c r="H10" s="3">
        <f>'[1]Manganese Graphs'!J43</f>
        <v>0.53333333333333333</v>
      </c>
      <c r="I10" s="3">
        <f>'[1]Manganese Graphs'!K43</f>
        <v>0.53333333333333333</v>
      </c>
      <c r="J10" s="3">
        <f>'[1]Manganese Graphs'!L43</f>
        <v>0.6</v>
      </c>
    </row>
    <row r="12" spans="1:35" x14ac:dyDescent="0.25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"/>
      <c r="M12" s="11" t="s">
        <v>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"/>
      <c r="Y12" s="11" t="s">
        <v>7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x14ac:dyDescent="0.25">
      <c r="A13" s="11" t="s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"/>
      <c r="M13" s="11" t="s">
        <v>8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"/>
      <c r="Y13" s="11" t="s">
        <v>8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x14ac:dyDescent="0.25">
      <c r="A14" s="11" t="s">
        <v>9</v>
      </c>
      <c r="B14" s="11"/>
      <c r="C14" s="11"/>
      <c r="D14" s="4" t="s">
        <v>10</v>
      </c>
      <c r="H14" s="2" t="s">
        <v>11</v>
      </c>
      <c r="J14" s="2" t="s">
        <v>10</v>
      </c>
      <c r="L14" s="1"/>
      <c r="M14" s="11" t="s">
        <v>9</v>
      </c>
      <c r="N14" s="11"/>
      <c r="O14" s="11"/>
      <c r="P14" s="4" t="s">
        <v>10</v>
      </c>
      <c r="T14" s="2" t="s">
        <v>11</v>
      </c>
      <c r="V14" s="2" t="s">
        <v>10</v>
      </c>
      <c r="X14" s="1"/>
      <c r="Y14" s="11" t="s">
        <v>9</v>
      </c>
      <c r="Z14" s="11"/>
      <c r="AA14" s="11"/>
      <c r="AB14" s="4" t="s">
        <v>10</v>
      </c>
      <c r="AF14" s="2" t="s">
        <v>11</v>
      </c>
      <c r="AH14" s="2" t="s">
        <v>10</v>
      </c>
    </row>
    <row r="15" spans="1:35" x14ac:dyDescent="0.25">
      <c r="A15" s="5"/>
      <c r="B15" s="5"/>
      <c r="C15" s="2" t="s">
        <v>12</v>
      </c>
      <c r="D15" s="4"/>
      <c r="H15" s="2"/>
      <c r="J15" s="2"/>
      <c r="L15" s="1"/>
      <c r="M15" s="5"/>
      <c r="N15" s="5"/>
      <c r="O15" s="2" t="s">
        <v>13</v>
      </c>
      <c r="P15" s="4"/>
      <c r="T15" s="2"/>
      <c r="V15" s="2"/>
      <c r="X15" s="1"/>
      <c r="Y15" s="5"/>
      <c r="Z15" s="5"/>
      <c r="AA15" s="2" t="s">
        <v>14</v>
      </c>
      <c r="AB15" s="4"/>
      <c r="AF15" s="2"/>
      <c r="AH15" s="2"/>
    </row>
    <row r="16" spans="1:35" x14ac:dyDescent="0.25">
      <c r="A16" s="5"/>
      <c r="B16" s="5"/>
      <c r="C16" s="2" t="s">
        <v>15</v>
      </c>
      <c r="D16" s="4"/>
      <c r="H16" s="2"/>
      <c r="J16" s="2"/>
      <c r="L16" s="1"/>
      <c r="M16" s="5"/>
      <c r="N16" s="5"/>
      <c r="O16" s="2" t="s">
        <v>16</v>
      </c>
      <c r="P16" s="4"/>
      <c r="T16" s="2"/>
      <c r="V16" s="2"/>
      <c r="X16" s="1"/>
      <c r="Y16" s="5"/>
      <c r="Z16" s="5"/>
      <c r="AA16" s="2" t="s">
        <v>17</v>
      </c>
      <c r="AB16" s="4"/>
      <c r="AF16" s="2"/>
      <c r="AH16" s="2"/>
    </row>
    <row r="17" spans="1:35" ht="18" x14ac:dyDescent="0.35">
      <c r="A17" t="s">
        <v>18</v>
      </c>
      <c r="B17" t="s">
        <v>19</v>
      </c>
      <c r="C17" t="s">
        <v>20</v>
      </c>
      <c r="H17" t="s">
        <v>20</v>
      </c>
      <c r="J17" t="s">
        <v>21</v>
      </c>
      <c r="L17" s="1"/>
      <c r="M17" t="s">
        <v>18</v>
      </c>
      <c r="N17" t="s">
        <v>19</v>
      </c>
      <c r="O17" t="s">
        <v>20</v>
      </c>
      <c r="T17" t="s">
        <v>20</v>
      </c>
      <c r="V17" t="s">
        <v>21</v>
      </c>
      <c r="X17" s="1"/>
      <c r="Y17" t="s">
        <v>18</v>
      </c>
      <c r="Z17" t="s">
        <v>19</v>
      </c>
      <c r="AA17" t="s">
        <v>20</v>
      </c>
      <c r="AF17" t="s">
        <v>20</v>
      </c>
      <c r="AH17" t="s">
        <v>21</v>
      </c>
    </row>
    <row r="18" spans="1:35" x14ac:dyDescent="0.25">
      <c r="A18">
        <v>2.7</v>
      </c>
      <c r="B18" s="6">
        <f t="shared" ref="B18:B23" si="0">B5</f>
        <v>0.3</v>
      </c>
      <c r="C18">
        <f t="shared" ref="C18:C23" si="1">((((A18-B18)/$B$34))*$B$35)</f>
        <v>2.7552418080286595E-3</v>
      </c>
      <c r="E18">
        <f t="shared" ref="E18:E23" si="2">(C18-$C$29)^2</f>
        <v>4.6746741370097324E-8</v>
      </c>
      <c r="F18" t="s">
        <v>22</v>
      </c>
      <c r="H18">
        <f>(($F$34*($F$35*B18)/(1+($F$35*B18))))</f>
        <v>1.7006368256064578E-5</v>
      </c>
      <c r="J18">
        <f t="shared" ref="J18:J23" si="3">(C18-H18)^2</f>
        <v>7.4979333236266169E-6</v>
      </c>
      <c r="L18" s="1"/>
      <c r="M18">
        <v>2.7</v>
      </c>
      <c r="N18" s="6">
        <f t="shared" ref="N18:N23" si="4">C5</f>
        <v>0.2</v>
      </c>
      <c r="O18">
        <f t="shared" ref="O18:O23" si="5">((((M18-N18)/$B$34))*$B$35)</f>
        <v>2.8700435500298529E-3</v>
      </c>
      <c r="Q18">
        <f t="shared" ref="Q18:Q23" si="6">(O18-$C$29)^2</f>
        <v>1.0956873854378856E-7</v>
      </c>
      <c r="R18" t="s">
        <v>22</v>
      </c>
      <c r="T18">
        <f>(($R$34*($R$35*N18)/(1+($R$35*N18))))</f>
        <v>1.5019032516283218E-5</v>
      </c>
      <c r="V18">
        <f t="shared" ref="V18:V23" si="7">(O18-T18)^2</f>
        <v>8.1511649956035908E-6</v>
      </c>
      <c r="X18" s="1"/>
      <c r="Y18">
        <v>2.7</v>
      </c>
      <c r="Z18" s="6">
        <f t="shared" ref="Z18:Z23" si="8">D5</f>
        <v>0.5</v>
      </c>
      <c r="AA18">
        <f t="shared" ref="AA18:AA23" si="9">((((Y18-Z18)/$B$34))*$B$35)</f>
        <v>2.5256383240262708E-3</v>
      </c>
      <c r="AC18">
        <f t="shared" ref="AC18:AC23" si="10">(AA18-$C$29)^2</f>
        <v>1.7938682176637416E-10</v>
      </c>
      <c r="AD18" t="s">
        <v>22</v>
      </c>
      <c r="AF18">
        <f>(($AD$34*($AD$35*Z18)/(1+($AD$35*Z18))))</f>
        <v>1.9019739371602533E-5</v>
      </c>
      <c r="AH18">
        <f t="shared" ref="AH18:AH23" si="11">(AA18-AF18)^2</f>
        <v>6.2831367289361733E-6</v>
      </c>
    </row>
    <row r="19" spans="1:35" x14ac:dyDescent="0.25">
      <c r="A19">
        <v>2.7</v>
      </c>
      <c r="B19" s="6">
        <f t="shared" si="0"/>
        <v>0.4</v>
      </c>
      <c r="C19">
        <f t="shared" si="1"/>
        <v>2.6404400660274652E-3</v>
      </c>
      <c r="E19">
        <f t="shared" si="2"/>
        <v>1.0283624129423066E-8</v>
      </c>
      <c r="H19">
        <f t="shared" ref="H19:H23" si="12">(($F$34*($F$35*B19)/(1+($F$35*B19))))</f>
        <v>1.8211234022169755E-5</v>
      </c>
      <c r="J19">
        <f t="shared" si="3"/>
        <v>6.876084047399855E-6</v>
      </c>
      <c r="L19" s="1"/>
      <c r="M19">
        <v>2.7</v>
      </c>
      <c r="N19" s="6">
        <f t="shared" si="4"/>
        <v>0.2</v>
      </c>
      <c r="O19">
        <f t="shared" si="5"/>
        <v>2.8700435500298529E-3</v>
      </c>
      <c r="Q19">
        <f t="shared" si="6"/>
        <v>1.0956873854378856E-7</v>
      </c>
      <c r="T19">
        <f t="shared" ref="T19:T23" si="13">(($R$34*($R$35*N19)/(1+($R$35*N19))))</f>
        <v>1.5019032516283218E-5</v>
      </c>
      <c r="V19">
        <f t="shared" si="7"/>
        <v>8.1511649956035908E-6</v>
      </c>
      <c r="X19" s="1"/>
      <c r="Y19">
        <v>2.7</v>
      </c>
      <c r="Z19" s="6">
        <f t="shared" si="8"/>
        <v>0.6</v>
      </c>
      <c r="AA19">
        <f t="shared" si="9"/>
        <v>2.4108365820250765E-3</v>
      </c>
      <c r="AC19">
        <f t="shared" si="10"/>
        <v>1.6434029447127245E-8</v>
      </c>
      <c r="AF19">
        <f t="shared" ref="AF19:AF23" si="14">(($AD$34*($AD$35*Z19)/(1+($AD$35*Z19))))</f>
        <v>1.9599842000796129E-5</v>
      </c>
      <c r="AH19">
        <f t="shared" si="11"/>
        <v>5.7180131468419475E-6</v>
      </c>
    </row>
    <row r="20" spans="1:35" x14ac:dyDescent="0.25">
      <c r="A20">
        <v>2.7</v>
      </c>
      <c r="B20" s="6">
        <f t="shared" si="0"/>
        <v>0.63</v>
      </c>
      <c r="C20">
        <f t="shared" si="1"/>
        <v>2.3763960594247184E-3</v>
      </c>
      <c r="E20">
        <f t="shared" si="2"/>
        <v>2.6450403821673874E-8</v>
      </c>
      <c r="H20">
        <f t="shared" si="12"/>
        <v>1.9743215494352615E-5</v>
      </c>
      <c r="J20">
        <f t="shared" si="3"/>
        <v>5.5538126268050819E-6</v>
      </c>
      <c r="L20" s="1"/>
      <c r="M20">
        <v>2.7</v>
      </c>
      <c r="N20" s="6">
        <f t="shared" si="4"/>
        <v>0.37</v>
      </c>
      <c r="O20">
        <f t="shared" si="5"/>
        <v>2.6748805886278233E-3</v>
      </c>
      <c r="Q20">
        <f t="shared" si="6"/>
        <v>1.8454876908658451E-8</v>
      </c>
      <c r="T20">
        <f t="shared" si="13"/>
        <v>1.7902711631779199E-5</v>
      </c>
      <c r="V20">
        <f t="shared" si="7"/>
        <v>7.0595314388464051E-6</v>
      </c>
      <c r="X20" s="1"/>
      <c r="Y20">
        <v>2.7</v>
      </c>
      <c r="Z20" s="6">
        <f t="shared" si="8"/>
        <v>0.63</v>
      </c>
      <c r="AA20">
        <f t="shared" si="9"/>
        <v>2.3763960594247184E-3</v>
      </c>
      <c r="AC20">
        <f t="shared" si="10"/>
        <v>2.6450403821673874E-8</v>
      </c>
      <c r="AF20">
        <f t="shared" si="14"/>
        <v>1.9743215494352615E-5</v>
      </c>
      <c r="AH20">
        <f t="shared" si="11"/>
        <v>5.5538126268050819E-6</v>
      </c>
    </row>
    <row r="21" spans="1:35" x14ac:dyDescent="0.25">
      <c r="A21">
        <v>2.7</v>
      </c>
      <c r="B21" s="6">
        <f t="shared" si="0"/>
        <v>0.6</v>
      </c>
      <c r="C21">
        <f t="shared" si="1"/>
        <v>2.4108365820250765E-3</v>
      </c>
      <c r="E21">
        <f t="shared" si="2"/>
        <v>1.6434029447127245E-8</v>
      </c>
      <c r="H21">
        <f t="shared" si="12"/>
        <v>1.9599842000796129E-5</v>
      </c>
      <c r="J21">
        <f t="shared" si="3"/>
        <v>5.7180131468419475E-6</v>
      </c>
      <c r="L21" s="1"/>
      <c r="M21">
        <v>2.7</v>
      </c>
      <c r="N21" s="6">
        <f t="shared" si="4"/>
        <v>0.3</v>
      </c>
      <c r="O21">
        <f t="shared" si="5"/>
        <v>2.7552418080286595E-3</v>
      </c>
      <c r="Q21">
        <f t="shared" si="6"/>
        <v>4.6746741370097324E-8</v>
      </c>
      <c r="T21">
        <f t="shared" si="13"/>
        <v>1.7006368256064578E-5</v>
      </c>
      <c r="V21">
        <f t="shared" si="7"/>
        <v>7.4979333236266169E-6</v>
      </c>
      <c r="X21" s="1"/>
      <c r="Y21">
        <v>2.7</v>
      </c>
      <c r="Z21" s="6">
        <f t="shared" si="8"/>
        <v>0.6</v>
      </c>
      <c r="AA21">
        <f t="shared" si="9"/>
        <v>2.4108365820250765E-3</v>
      </c>
      <c r="AC21">
        <f t="shared" si="10"/>
        <v>1.6434029447127245E-8</v>
      </c>
      <c r="AF21">
        <f t="shared" si="14"/>
        <v>1.9599842000796129E-5</v>
      </c>
      <c r="AH21">
        <f t="shared" si="11"/>
        <v>5.7180131468419475E-6</v>
      </c>
    </row>
    <row r="22" spans="1:35" x14ac:dyDescent="0.25">
      <c r="A22">
        <v>2.7</v>
      </c>
      <c r="B22" s="6">
        <f t="shared" si="0"/>
        <v>0.5</v>
      </c>
      <c r="C22">
        <f t="shared" si="1"/>
        <v>2.5256383240262708E-3</v>
      </c>
      <c r="E22">
        <f t="shared" si="2"/>
        <v>1.7938682176637416E-10</v>
      </c>
      <c r="H22">
        <f t="shared" si="12"/>
        <v>1.9019739371602533E-5</v>
      </c>
      <c r="J22">
        <f t="shared" si="3"/>
        <v>6.2831367289361733E-6</v>
      </c>
      <c r="L22" s="1"/>
      <c r="M22">
        <v>2.7</v>
      </c>
      <c r="N22" s="6">
        <f t="shared" si="4"/>
        <v>0.3</v>
      </c>
      <c r="O22">
        <f t="shared" si="5"/>
        <v>2.7552418080286595E-3</v>
      </c>
      <c r="Q22">
        <f t="shared" si="6"/>
        <v>4.6746741370097324E-8</v>
      </c>
      <c r="T22">
        <f t="shared" si="13"/>
        <v>1.7006368256064578E-5</v>
      </c>
      <c r="V22">
        <f t="shared" si="7"/>
        <v>7.4979333236266169E-6</v>
      </c>
      <c r="X22" s="1"/>
      <c r="Y22">
        <v>2.7</v>
      </c>
      <c r="Z22" s="6">
        <f t="shared" si="8"/>
        <v>0.4</v>
      </c>
      <c r="AA22">
        <f t="shared" si="9"/>
        <v>2.6404400660274652E-3</v>
      </c>
      <c r="AC22">
        <f t="shared" si="10"/>
        <v>1.0283624129423066E-8</v>
      </c>
      <c r="AF22">
        <f t="shared" si="14"/>
        <v>1.8211234022169755E-5</v>
      </c>
      <c r="AH22">
        <f t="shared" si="11"/>
        <v>6.876084047399855E-6</v>
      </c>
    </row>
    <row r="23" spans="1:35" x14ac:dyDescent="0.25">
      <c r="A23">
        <v>2.7</v>
      </c>
      <c r="B23" s="6">
        <f t="shared" si="0"/>
        <v>0.5</v>
      </c>
      <c r="C23">
        <f t="shared" si="1"/>
        <v>2.5256383240262708E-3</v>
      </c>
      <c r="E23">
        <f t="shared" si="2"/>
        <v>1.7938682176637416E-10</v>
      </c>
      <c r="H23">
        <f t="shared" si="12"/>
        <v>1.9019739371602533E-5</v>
      </c>
      <c r="J23">
        <f t="shared" si="3"/>
        <v>6.2831367289361733E-6</v>
      </c>
      <c r="L23" s="1"/>
      <c r="M23">
        <v>2.7</v>
      </c>
      <c r="N23" s="6">
        <f t="shared" si="4"/>
        <v>0.37</v>
      </c>
      <c r="O23">
        <f t="shared" si="5"/>
        <v>2.6748805886278233E-3</v>
      </c>
      <c r="Q23">
        <f t="shared" si="6"/>
        <v>1.8454876908658451E-8</v>
      </c>
      <c r="T23">
        <f t="shared" si="13"/>
        <v>1.7902711631779199E-5</v>
      </c>
      <c r="V23">
        <f t="shared" si="7"/>
        <v>7.0595314388464051E-6</v>
      </c>
      <c r="X23" s="1"/>
      <c r="Y23">
        <v>2.7</v>
      </c>
      <c r="Z23" s="6">
        <f t="shared" si="8"/>
        <v>0.5</v>
      </c>
      <c r="AA23">
        <f t="shared" si="9"/>
        <v>2.5256383240262708E-3</v>
      </c>
      <c r="AC23">
        <f t="shared" si="10"/>
        <v>1.7938682176637416E-10</v>
      </c>
      <c r="AF23">
        <f t="shared" si="14"/>
        <v>1.9019739371602533E-5</v>
      </c>
      <c r="AH23">
        <f t="shared" si="11"/>
        <v>6.2831367289361733E-6</v>
      </c>
    </row>
    <row r="24" spans="1:35" x14ac:dyDescent="0.25">
      <c r="B24" s="7"/>
      <c r="L24" s="1"/>
      <c r="N24" s="7"/>
      <c r="X24" s="1"/>
      <c r="Z24" s="7"/>
    </row>
    <row r="25" spans="1:35" x14ac:dyDescent="0.25">
      <c r="B25" s="7"/>
      <c r="L25" s="1"/>
      <c r="N25" s="7"/>
      <c r="X25" s="1"/>
      <c r="Z25" s="7"/>
    </row>
    <row r="26" spans="1:35" x14ac:dyDescent="0.25">
      <c r="B26" s="7"/>
      <c r="L26" s="1"/>
      <c r="N26" s="7"/>
      <c r="X26" s="1"/>
      <c r="Z26" s="7"/>
    </row>
    <row r="27" spans="1:35" x14ac:dyDescent="0.25">
      <c r="B27" s="7"/>
      <c r="L27" s="1"/>
      <c r="N27" s="7"/>
      <c r="X27" s="1"/>
      <c r="Z27" s="7"/>
    </row>
    <row r="28" spans="1:35" x14ac:dyDescent="0.25">
      <c r="B28" s="3"/>
      <c r="L28" s="1"/>
      <c r="N28" s="3"/>
      <c r="X28" s="1"/>
      <c r="Z28" s="3"/>
    </row>
    <row r="29" spans="1:35" x14ac:dyDescent="0.25">
      <c r="B29" s="8" t="s">
        <v>34</v>
      </c>
      <c r="C29" s="9">
        <f>AVERAGE(C18:C27)</f>
        <v>2.539031860593077E-3</v>
      </c>
      <c r="D29" s="8" t="s">
        <v>23</v>
      </c>
      <c r="E29">
        <f>SUM(E18:E27)</f>
        <v>1.0027357241185428E-7</v>
      </c>
      <c r="G29" s="8" t="s">
        <v>34</v>
      </c>
      <c r="H29" s="9">
        <f>AVERAGE(H18:H27)</f>
        <v>1.876668975276469E-5</v>
      </c>
      <c r="J29" s="8" t="s">
        <v>2</v>
      </c>
      <c r="K29" s="8" t="s">
        <v>4</v>
      </c>
      <c r="L29" s="1"/>
      <c r="N29" s="8" t="s">
        <v>34</v>
      </c>
      <c r="O29" s="9">
        <f>AVERAGE(O18:O27)</f>
        <v>2.766721982228779E-3</v>
      </c>
      <c r="P29" s="8" t="s">
        <v>23</v>
      </c>
      <c r="Q29">
        <f>SUM(Q18:Q27)</f>
        <v>3.4954071364508868E-7</v>
      </c>
      <c r="S29" s="8" t="s">
        <v>34</v>
      </c>
      <c r="T29" s="9">
        <f>AVERAGE(T18:T27)</f>
        <v>1.6642704134708999E-5</v>
      </c>
      <c r="V29" s="8" t="s">
        <v>2</v>
      </c>
      <c r="W29" s="8" t="s">
        <v>4</v>
      </c>
      <c r="X29" s="1"/>
      <c r="Z29" s="8" t="s">
        <v>34</v>
      </c>
      <c r="AA29" s="9">
        <f>AVERAGE(AA18:AA27)</f>
        <v>2.4816309895924799E-3</v>
      </c>
      <c r="AB29" s="8" t="s">
        <v>23</v>
      </c>
      <c r="AC29">
        <f>SUM(AC18:AC27)</f>
        <v>6.9960860488884185E-8</v>
      </c>
      <c r="AE29" s="8" t="s">
        <v>34</v>
      </c>
      <c r="AF29" s="9">
        <f>AVERAGE(AF18:AF27)</f>
        <v>1.9198935376886614E-5</v>
      </c>
      <c r="AH29" s="8" t="s">
        <v>2</v>
      </c>
      <c r="AI29" s="8" t="s">
        <v>4</v>
      </c>
    </row>
    <row r="30" spans="1:35" x14ac:dyDescent="0.25">
      <c r="C30" t="s">
        <v>24</v>
      </c>
      <c r="E30" t="s">
        <v>25</v>
      </c>
      <c r="H30" t="s">
        <v>26</v>
      </c>
      <c r="J30">
        <f>SUM(J18:J27)</f>
        <v>3.8212116602545842E-5</v>
      </c>
      <c r="K30">
        <f>(H29-E29)^2</f>
        <v>3.4843509301813812E-10</v>
      </c>
      <c r="L30" s="1"/>
      <c r="O30" t="s">
        <v>24</v>
      </c>
      <c r="Q30" t="s">
        <v>25</v>
      </c>
      <c r="T30" t="s">
        <v>26</v>
      </c>
      <c r="V30">
        <f>SUM(V18:V27)</f>
        <v>4.5417259516153225E-5</v>
      </c>
      <c r="W30">
        <f>(T29-Q29)^2</f>
        <v>2.6546717426549504E-10</v>
      </c>
      <c r="X30" s="1"/>
      <c r="AA30" t="s">
        <v>24</v>
      </c>
      <c r="AC30" t="s">
        <v>25</v>
      </c>
      <c r="AF30" t="s">
        <v>26</v>
      </c>
      <c r="AH30">
        <f>SUM(AH18:AH27)</f>
        <v>3.6432196425761181E-5</v>
      </c>
      <c r="AI30">
        <f>(AF29-AC29)^2</f>
        <v>3.659176660489938E-10</v>
      </c>
    </row>
    <row r="31" spans="1:35" x14ac:dyDescent="0.25">
      <c r="L31" s="1"/>
      <c r="X31" s="1"/>
    </row>
    <row r="32" spans="1:35" x14ac:dyDescent="0.25">
      <c r="L32" s="1"/>
      <c r="X32" s="1"/>
    </row>
    <row r="33" spans="1:30" x14ac:dyDescent="0.25">
      <c r="L33" s="1"/>
      <c r="X33" s="1"/>
    </row>
    <row r="34" spans="1:30" x14ac:dyDescent="0.25">
      <c r="A34" t="s">
        <v>27</v>
      </c>
      <c r="B34">
        <v>4555.68</v>
      </c>
      <c r="E34" t="s">
        <v>28</v>
      </c>
      <c r="F34">
        <v>2.3126661377013867E-5</v>
      </c>
      <c r="L34" s="1"/>
      <c r="M34" t="s">
        <v>27</v>
      </c>
      <c r="N34">
        <v>6690</v>
      </c>
      <c r="Q34" t="s">
        <v>28</v>
      </c>
      <c r="R34">
        <v>2.3126661377013867E-5</v>
      </c>
      <c r="X34" s="1"/>
      <c r="Y34" t="s">
        <v>27</v>
      </c>
      <c r="Z34">
        <v>6690</v>
      </c>
      <c r="AC34" t="s">
        <v>28</v>
      </c>
      <c r="AD34">
        <v>2.3126661377013867E-5</v>
      </c>
    </row>
    <row r="35" spans="1:30" x14ac:dyDescent="0.25">
      <c r="A35" t="s">
        <v>29</v>
      </c>
      <c r="B35">
        <v>5.23</v>
      </c>
      <c r="E35" t="s">
        <v>30</v>
      </c>
      <c r="F35">
        <v>9.2622841858413061</v>
      </c>
      <c r="L35" s="1"/>
      <c r="M35" t="s">
        <v>29</v>
      </c>
      <c r="N35">
        <v>0.17399999999999999</v>
      </c>
      <c r="Q35" t="s">
        <v>30</v>
      </c>
      <c r="R35">
        <v>9.2622841858413061</v>
      </c>
      <c r="X35" s="1"/>
      <c r="Y35" t="s">
        <v>29</v>
      </c>
      <c r="Z35">
        <v>0.17399999999999999</v>
      </c>
      <c r="AC35" t="s">
        <v>30</v>
      </c>
      <c r="AD35">
        <v>9.2622841858413061</v>
      </c>
    </row>
    <row r="36" spans="1:30" x14ac:dyDescent="0.25">
      <c r="E36" t="s">
        <v>31</v>
      </c>
      <c r="F36" s="10">
        <f>1-(K30/J30)</f>
        <v>0.9999908815547528</v>
      </c>
      <c r="L36" s="1"/>
      <c r="Q36" t="s">
        <v>31</v>
      </c>
      <c r="R36" s="10">
        <f>1-(W30/V30)</f>
        <v>0.99999415492750787</v>
      </c>
      <c r="X36" s="1"/>
      <c r="AC36" t="s">
        <v>31</v>
      </c>
      <c r="AD36" s="10">
        <f>1-(AI30/AH30)</f>
        <v>0.99998995620077991</v>
      </c>
    </row>
    <row r="37" spans="1:30" x14ac:dyDescent="0.25">
      <c r="L37" s="1"/>
      <c r="X37" s="1"/>
    </row>
    <row r="38" spans="1:30" x14ac:dyDescent="0.25">
      <c r="L38" s="1"/>
      <c r="X38" s="1"/>
    </row>
    <row r="39" spans="1:30" x14ac:dyDescent="0.25">
      <c r="L39" s="1"/>
      <c r="X39" s="1"/>
    </row>
    <row r="40" spans="1:30" x14ac:dyDescent="0.25">
      <c r="L40" s="1"/>
      <c r="X40" s="1"/>
    </row>
    <row r="41" spans="1:30" x14ac:dyDescent="0.25">
      <c r="L41" s="1"/>
      <c r="X41" s="1"/>
    </row>
    <row r="42" spans="1:30" x14ac:dyDescent="0.25">
      <c r="L42" s="1"/>
      <c r="X42" s="1"/>
    </row>
    <row r="43" spans="1:30" x14ac:dyDescent="0.25">
      <c r="L43" s="1"/>
      <c r="X43" s="1"/>
    </row>
    <row r="44" spans="1:30" x14ac:dyDescent="0.25">
      <c r="L44" s="1"/>
      <c r="X44" s="1"/>
    </row>
    <row r="45" spans="1:30" x14ac:dyDescent="0.25">
      <c r="L45" s="1"/>
      <c r="X45" s="1"/>
    </row>
    <row r="46" spans="1:30" x14ac:dyDescent="0.25">
      <c r="L46" s="1"/>
      <c r="X46" s="1"/>
    </row>
    <row r="47" spans="1:30" x14ac:dyDescent="0.25">
      <c r="L47" s="1"/>
      <c r="X47" s="1"/>
    </row>
    <row r="48" spans="1:30" x14ac:dyDescent="0.25">
      <c r="L48" s="1"/>
      <c r="X48" s="1"/>
    </row>
    <row r="49" spans="1:35" x14ac:dyDescent="0.25">
      <c r="L49" s="1"/>
      <c r="X49" s="1"/>
    </row>
    <row r="50" spans="1:35" x14ac:dyDescent="0.25">
      <c r="L50" s="1"/>
      <c r="X50" s="1"/>
    </row>
    <row r="51" spans="1:35" x14ac:dyDescent="0.25">
      <c r="L51" s="1"/>
      <c r="X51" s="1"/>
    </row>
    <row r="52" spans="1:35" x14ac:dyDescent="0.25">
      <c r="L52" s="1"/>
      <c r="X52" s="1"/>
    </row>
    <row r="53" spans="1:35" x14ac:dyDescent="0.25">
      <c r="L53" s="1"/>
      <c r="X53" s="1"/>
    </row>
    <row r="54" spans="1:35" x14ac:dyDescent="0.25">
      <c r="L54" s="1"/>
      <c r="X54" s="1"/>
    </row>
    <row r="55" spans="1:35" x14ac:dyDescent="0.25">
      <c r="L55" s="1"/>
      <c r="X55" s="1"/>
    </row>
    <row r="56" spans="1:35" x14ac:dyDescent="0.25">
      <c r="L56" s="1"/>
      <c r="X56" s="1"/>
    </row>
    <row r="57" spans="1:35" x14ac:dyDescent="0.25">
      <c r="L57" s="1"/>
      <c r="X57" s="1"/>
    </row>
    <row r="58" spans="1:35" x14ac:dyDescent="0.25">
      <c r="L58" s="1"/>
      <c r="X58" s="1"/>
    </row>
    <row r="59" spans="1:35" x14ac:dyDescent="0.25">
      <c r="A59" s="11" t="s">
        <v>32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"/>
      <c r="M59" s="11" t="s">
        <v>32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"/>
      <c r="Y59" s="11" t="s">
        <v>32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x14ac:dyDescent="0.25">
      <c r="A60" s="11" t="s">
        <v>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"/>
      <c r="M60" s="11" t="s">
        <v>8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"/>
      <c r="Y60" s="11" t="s">
        <v>8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x14ac:dyDescent="0.25">
      <c r="A61" s="11" t="s">
        <v>9</v>
      </c>
      <c r="B61" s="11"/>
      <c r="C61" s="11"/>
      <c r="D61" s="4" t="s">
        <v>10</v>
      </c>
      <c r="H61" s="2" t="s">
        <v>11</v>
      </c>
      <c r="J61" s="2" t="s">
        <v>10</v>
      </c>
      <c r="L61" s="1"/>
      <c r="M61" s="11" t="s">
        <v>9</v>
      </c>
      <c r="N61" s="11"/>
      <c r="O61" s="11"/>
      <c r="P61" s="4" t="s">
        <v>10</v>
      </c>
      <c r="T61" s="2" t="s">
        <v>11</v>
      </c>
      <c r="V61" s="2" t="s">
        <v>10</v>
      </c>
      <c r="X61" s="1"/>
      <c r="Y61" s="11" t="s">
        <v>9</v>
      </c>
      <c r="Z61" s="11"/>
      <c r="AA61" s="11"/>
      <c r="AB61" s="4" t="s">
        <v>10</v>
      </c>
      <c r="AF61" s="2" t="s">
        <v>11</v>
      </c>
      <c r="AH61" s="2" t="s">
        <v>10</v>
      </c>
    </row>
    <row r="62" spans="1:35" x14ac:dyDescent="0.25">
      <c r="A62" s="5"/>
      <c r="B62" s="5"/>
      <c r="C62" s="2" t="s">
        <v>12</v>
      </c>
      <c r="D62" s="4"/>
      <c r="H62" s="2"/>
      <c r="J62" s="2"/>
      <c r="L62" s="1"/>
      <c r="M62" s="5"/>
      <c r="N62" s="5"/>
      <c r="O62" s="2" t="s">
        <v>13</v>
      </c>
      <c r="P62" s="4"/>
      <c r="T62" s="2"/>
      <c r="V62" s="2"/>
      <c r="X62" s="1"/>
      <c r="Y62" s="5"/>
      <c r="Z62" s="5"/>
      <c r="AA62" s="2" t="s">
        <v>14</v>
      </c>
      <c r="AB62" s="4"/>
      <c r="AF62" s="2"/>
      <c r="AH62" s="2"/>
    </row>
    <row r="63" spans="1:35" x14ac:dyDescent="0.25">
      <c r="A63" s="5"/>
      <c r="B63" s="5"/>
      <c r="C63" s="2" t="s">
        <v>15</v>
      </c>
      <c r="D63" s="4"/>
      <c r="H63" s="2"/>
      <c r="J63" s="2"/>
      <c r="L63" s="1"/>
      <c r="M63" s="5"/>
      <c r="N63" s="5"/>
      <c r="O63" s="2" t="s">
        <v>16</v>
      </c>
      <c r="P63" s="4"/>
      <c r="T63" s="2"/>
      <c r="V63" s="2"/>
      <c r="X63" s="1"/>
      <c r="Y63" s="5"/>
      <c r="Z63" s="5"/>
      <c r="AA63" s="2" t="s">
        <v>17</v>
      </c>
      <c r="AB63" s="4"/>
      <c r="AF63" s="2"/>
      <c r="AH63" s="2"/>
    </row>
    <row r="64" spans="1:35" ht="18" x14ac:dyDescent="0.35">
      <c r="A64" t="s">
        <v>18</v>
      </c>
      <c r="B64" t="s">
        <v>19</v>
      </c>
      <c r="C64" t="s">
        <v>20</v>
      </c>
      <c r="H64" t="s">
        <v>20</v>
      </c>
      <c r="J64" t="s">
        <v>21</v>
      </c>
      <c r="L64" s="1"/>
      <c r="M64" t="s">
        <v>18</v>
      </c>
      <c r="N64" t="s">
        <v>19</v>
      </c>
      <c r="O64" t="s">
        <v>20</v>
      </c>
      <c r="T64" t="s">
        <v>20</v>
      </c>
      <c r="V64" t="s">
        <v>21</v>
      </c>
      <c r="X64" s="1"/>
      <c r="Y64" t="s">
        <v>18</v>
      </c>
      <c r="Z64" t="s">
        <v>19</v>
      </c>
      <c r="AA64" t="s">
        <v>20</v>
      </c>
      <c r="AF64" t="s">
        <v>20</v>
      </c>
      <c r="AH64" t="s">
        <v>21</v>
      </c>
    </row>
    <row r="65" spans="1:35" x14ac:dyDescent="0.25">
      <c r="A65">
        <v>2.7</v>
      </c>
      <c r="B65" s="6">
        <f t="shared" ref="B65:B70" si="15">E5</f>
        <v>0.53</v>
      </c>
      <c r="C65">
        <f t="shared" ref="C65:C70" si="16">((((A65-B65)/$B$34))*$B$35)</f>
        <v>2.4911978014259123E-3</v>
      </c>
      <c r="E65">
        <f t="shared" ref="E65:E70" si="17">(C65-$C$29)^2</f>
        <v>2.288097216407816E-9</v>
      </c>
      <c r="F65" t="s">
        <v>22</v>
      </c>
      <c r="H65">
        <f>(($F$81*($F$82*B65)/(1+($F$82*B65))))</f>
        <v>1.9212865503196224E-5</v>
      </c>
      <c r="J65">
        <f t="shared" ref="J65:J70" si="18">(C65-H65)^2</f>
        <v>6.1107095234288347E-6</v>
      </c>
      <c r="L65" s="1"/>
      <c r="M65">
        <v>2.7</v>
      </c>
      <c r="N65" s="6">
        <f t="shared" ref="N65:N70" si="19">F5</f>
        <v>0.37</v>
      </c>
      <c r="O65">
        <f t="shared" ref="O65:O70" si="20">((((M65-N65)/$B$34))*$B$35)</f>
        <v>2.6748805886278233E-3</v>
      </c>
      <c r="Q65">
        <f t="shared" ref="Q65:Q70" si="21">(O65-$C$29)^2</f>
        <v>1.8454876908658451E-8</v>
      </c>
      <c r="R65" t="s">
        <v>22</v>
      </c>
      <c r="T65">
        <f>(($R$81*($R$82*N65)/(1+($R$82*N65))))</f>
        <v>1.7902711631779199E-5</v>
      </c>
      <c r="V65">
        <f t="shared" ref="V65:V70" si="22">(O65-T65)^2</f>
        <v>7.0595314388464051E-6</v>
      </c>
      <c r="X65" s="1"/>
      <c r="Y65">
        <v>2.7</v>
      </c>
      <c r="Z65" s="6">
        <f t="shared" ref="Z65:Z70" si="23">G5</f>
        <v>0.5</v>
      </c>
      <c r="AA65">
        <f t="shared" ref="AA65:AA70" si="24">((((Y65-Z65)/$B$34))*$B$35)</f>
        <v>2.5256383240262708E-3</v>
      </c>
      <c r="AC65">
        <f t="shared" ref="AC65:AC70" si="25">(AA65-$C$29)^2</f>
        <v>1.7938682176637416E-10</v>
      </c>
      <c r="AD65" t="s">
        <v>22</v>
      </c>
      <c r="AF65">
        <f>(($AD$81*($AD$82*Z65)/(1+$AD$82*Z65)))</f>
        <v>1.9019739371602533E-5</v>
      </c>
      <c r="AH65">
        <f t="shared" ref="AH65:AH70" si="26">(AA65-AF65)^2</f>
        <v>6.2831367289361733E-6</v>
      </c>
    </row>
    <row r="66" spans="1:35" x14ac:dyDescent="0.25">
      <c r="A66">
        <v>2.7</v>
      </c>
      <c r="B66" s="6">
        <f t="shared" si="15"/>
        <v>0.5</v>
      </c>
      <c r="C66">
        <f t="shared" si="16"/>
        <v>2.5256383240262708E-3</v>
      </c>
      <c r="E66">
        <f t="shared" si="17"/>
        <v>1.7938682176637416E-10</v>
      </c>
      <c r="H66">
        <f t="shared" ref="H66:H70" si="27">(($F$81*($F$82*B66)/(1+($F$82*B66))))</f>
        <v>1.9019739371602533E-5</v>
      </c>
      <c r="J66">
        <f t="shared" si="18"/>
        <v>6.2831367289361733E-6</v>
      </c>
      <c r="L66" s="1"/>
      <c r="M66">
        <v>2.7</v>
      </c>
      <c r="N66" s="6">
        <f t="shared" si="19"/>
        <v>0.3</v>
      </c>
      <c r="O66">
        <f t="shared" si="20"/>
        <v>2.7552418080286595E-3</v>
      </c>
      <c r="Q66">
        <f t="shared" si="21"/>
        <v>4.6746741370097324E-8</v>
      </c>
      <c r="T66">
        <f t="shared" ref="T66:T70" si="28">(($R$81*($R$82*N66)/(1+($R$82*N66))))</f>
        <v>1.7006368256064578E-5</v>
      </c>
      <c r="V66">
        <f t="shared" si="22"/>
        <v>7.4979333236266169E-6</v>
      </c>
      <c r="X66" s="1"/>
      <c r="Y66">
        <v>2.7</v>
      </c>
      <c r="Z66" s="6">
        <f t="shared" si="23"/>
        <v>0.6</v>
      </c>
      <c r="AA66">
        <f t="shared" si="24"/>
        <v>2.4108365820250765E-3</v>
      </c>
      <c r="AC66">
        <f t="shared" si="25"/>
        <v>1.6434029447127245E-8</v>
      </c>
      <c r="AF66">
        <f t="shared" ref="AF66:AF70" si="29">(($AD$81*($AD$82*Z66)/(1+$AD$82*Z66)))</f>
        <v>1.9599842000796129E-5</v>
      </c>
      <c r="AH66">
        <f t="shared" si="26"/>
        <v>5.7180131468419475E-6</v>
      </c>
    </row>
    <row r="67" spans="1:35" x14ac:dyDescent="0.25">
      <c r="A67">
        <v>2.7</v>
      </c>
      <c r="B67" s="6">
        <f t="shared" si="15"/>
        <v>0.5</v>
      </c>
      <c r="C67">
        <f t="shared" si="16"/>
        <v>2.5256383240262708E-3</v>
      </c>
      <c r="E67">
        <f t="shared" si="17"/>
        <v>1.7938682176637416E-10</v>
      </c>
      <c r="H67">
        <f t="shared" si="27"/>
        <v>1.9019739371602533E-5</v>
      </c>
      <c r="J67">
        <f t="shared" si="18"/>
        <v>6.2831367289361733E-6</v>
      </c>
      <c r="L67" s="1"/>
      <c r="M67">
        <v>2.7</v>
      </c>
      <c r="N67" s="6">
        <f t="shared" si="19"/>
        <v>0.33</v>
      </c>
      <c r="O67">
        <f t="shared" si="20"/>
        <v>2.7208012854283005E-3</v>
      </c>
      <c r="Q67">
        <f t="shared" si="21"/>
        <v>3.3040123804927951E-8</v>
      </c>
      <c r="T67">
        <f t="shared" si="28"/>
        <v>1.7425600174900345E-5</v>
      </c>
      <c r="V67">
        <f t="shared" si="22"/>
        <v>7.3082400956192904E-6</v>
      </c>
      <c r="X67" s="1"/>
      <c r="Y67">
        <v>2.7</v>
      </c>
      <c r="Z67" s="6">
        <f t="shared" si="23"/>
        <v>0.63</v>
      </c>
      <c r="AA67">
        <f t="shared" si="24"/>
        <v>2.3763960594247184E-3</v>
      </c>
      <c r="AC67">
        <f t="shared" si="25"/>
        <v>2.6450403821673874E-8</v>
      </c>
      <c r="AF67">
        <f t="shared" si="29"/>
        <v>1.9743215494352615E-5</v>
      </c>
      <c r="AH67">
        <f t="shared" si="26"/>
        <v>5.5538126268050819E-6</v>
      </c>
    </row>
    <row r="68" spans="1:35" x14ac:dyDescent="0.25">
      <c r="A68">
        <v>2.7</v>
      </c>
      <c r="B68" s="6">
        <f t="shared" si="15"/>
        <v>0.5</v>
      </c>
      <c r="C68">
        <f t="shared" si="16"/>
        <v>2.5256383240262708E-3</v>
      </c>
      <c r="E68">
        <f t="shared" si="17"/>
        <v>1.7938682176637416E-10</v>
      </c>
      <c r="H68">
        <f t="shared" si="27"/>
        <v>1.9019739371602533E-5</v>
      </c>
      <c r="J68">
        <f t="shared" si="18"/>
        <v>6.2831367289361733E-6</v>
      </c>
      <c r="L68" s="1"/>
      <c r="M68">
        <v>2.7</v>
      </c>
      <c r="N68" s="6">
        <f t="shared" si="19"/>
        <v>0.4</v>
      </c>
      <c r="O68">
        <f t="shared" si="20"/>
        <v>2.6404400660274652E-3</v>
      </c>
      <c r="Q68">
        <f t="shared" si="21"/>
        <v>1.0283624129423066E-8</v>
      </c>
      <c r="T68">
        <f t="shared" si="28"/>
        <v>1.8211234022169755E-5</v>
      </c>
      <c r="V68">
        <f t="shared" si="22"/>
        <v>6.876084047399855E-6</v>
      </c>
      <c r="X68" s="1"/>
      <c r="Y68">
        <v>2.7</v>
      </c>
      <c r="Z68" s="6">
        <f t="shared" si="23"/>
        <v>0.6</v>
      </c>
      <c r="AA68">
        <f t="shared" si="24"/>
        <v>2.4108365820250765E-3</v>
      </c>
      <c r="AC68">
        <f t="shared" si="25"/>
        <v>1.6434029447127245E-8</v>
      </c>
      <c r="AF68">
        <f t="shared" si="29"/>
        <v>1.9599842000796129E-5</v>
      </c>
      <c r="AH68">
        <f t="shared" si="26"/>
        <v>5.7180131468419475E-6</v>
      </c>
    </row>
    <row r="69" spans="1:35" x14ac:dyDescent="0.25">
      <c r="A69">
        <v>2.7</v>
      </c>
      <c r="B69" s="6">
        <f t="shared" si="15"/>
        <v>0.5</v>
      </c>
      <c r="C69">
        <f t="shared" si="16"/>
        <v>2.5256383240262708E-3</v>
      </c>
      <c r="E69">
        <f t="shared" si="17"/>
        <v>1.7938682176637416E-10</v>
      </c>
      <c r="H69">
        <f t="shared" si="27"/>
        <v>1.9019739371602533E-5</v>
      </c>
      <c r="J69">
        <f t="shared" si="18"/>
        <v>6.2831367289361733E-6</v>
      </c>
      <c r="L69" s="1"/>
      <c r="M69">
        <v>2.7</v>
      </c>
      <c r="N69" s="6">
        <f t="shared" si="19"/>
        <v>0.4</v>
      </c>
      <c r="O69">
        <f t="shared" si="20"/>
        <v>2.6404400660274652E-3</v>
      </c>
      <c r="Q69">
        <f t="shared" si="21"/>
        <v>1.0283624129423066E-8</v>
      </c>
      <c r="T69">
        <f t="shared" si="28"/>
        <v>1.8211234022169755E-5</v>
      </c>
      <c r="V69">
        <f t="shared" si="22"/>
        <v>6.876084047399855E-6</v>
      </c>
      <c r="X69" s="1"/>
      <c r="Y69">
        <v>2.7</v>
      </c>
      <c r="Z69" s="6">
        <f t="shared" si="23"/>
        <v>0.4</v>
      </c>
      <c r="AA69">
        <f t="shared" si="24"/>
        <v>2.6404400660274652E-3</v>
      </c>
      <c r="AC69">
        <f t="shared" si="25"/>
        <v>1.0283624129423066E-8</v>
      </c>
      <c r="AF69">
        <f t="shared" si="29"/>
        <v>1.8211234022169755E-5</v>
      </c>
      <c r="AH69">
        <f t="shared" si="26"/>
        <v>6.876084047399855E-6</v>
      </c>
    </row>
    <row r="70" spans="1:35" x14ac:dyDescent="0.25">
      <c r="A70">
        <v>2.7</v>
      </c>
      <c r="B70" s="6">
        <f t="shared" si="15"/>
        <v>0.47</v>
      </c>
      <c r="C70">
        <f t="shared" si="16"/>
        <v>2.5600788466266294E-3</v>
      </c>
      <c r="E70">
        <f t="shared" si="17"/>
        <v>4.4297562109654881E-10</v>
      </c>
      <c r="H70">
        <f t="shared" si="27"/>
        <v>1.8806564321245067E-5</v>
      </c>
      <c r="J70">
        <f t="shared" si="18"/>
        <v>6.4580648128136165E-6</v>
      </c>
      <c r="L70" s="1"/>
      <c r="M70">
        <v>2.7</v>
      </c>
      <c r="N70" s="6">
        <f t="shared" si="19"/>
        <v>0.3</v>
      </c>
      <c r="O70">
        <f t="shared" si="20"/>
        <v>2.7552418080286595E-3</v>
      </c>
      <c r="Q70">
        <f t="shared" si="21"/>
        <v>4.6746741370097324E-8</v>
      </c>
      <c r="T70">
        <f t="shared" si="28"/>
        <v>1.7006368256064578E-5</v>
      </c>
      <c r="V70">
        <f t="shared" si="22"/>
        <v>7.4979333236266169E-6</v>
      </c>
      <c r="X70" s="1"/>
      <c r="Y70">
        <v>2.7</v>
      </c>
      <c r="Z70" s="6">
        <f t="shared" si="23"/>
        <v>0.5</v>
      </c>
      <c r="AA70">
        <f t="shared" si="24"/>
        <v>2.5256383240262708E-3</v>
      </c>
      <c r="AC70">
        <f t="shared" si="25"/>
        <v>1.7938682176637416E-10</v>
      </c>
      <c r="AF70">
        <f t="shared" si="29"/>
        <v>1.9019739371602533E-5</v>
      </c>
      <c r="AH70">
        <f t="shared" si="26"/>
        <v>6.2831367289361733E-6</v>
      </c>
    </row>
    <row r="71" spans="1:35" x14ac:dyDescent="0.25">
      <c r="B71" s="7"/>
      <c r="L71" s="1"/>
      <c r="N71" s="7"/>
      <c r="X71" s="1"/>
      <c r="Z71" s="7"/>
    </row>
    <row r="72" spans="1:35" x14ac:dyDescent="0.25">
      <c r="B72" s="7"/>
      <c r="L72" s="1"/>
      <c r="N72" s="7"/>
      <c r="X72" s="1"/>
      <c r="Z72" s="7"/>
    </row>
    <row r="73" spans="1:35" x14ac:dyDescent="0.25">
      <c r="B73" s="7"/>
      <c r="L73" s="1"/>
      <c r="N73" s="7"/>
      <c r="X73" s="1"/>
      <c r="Z73" s="7"/>
    </row>
    <row r="74" spans="1:35" x14ac:dyDescent="0.25">
      <c r="B74" s="7"/>
      <c r="L74" s="1"/>
      <c r="N74" s="7"/>
      <c r="X74" s="1"/>
      <c r="Z74" s="7"/>
    </row>
    <row r="75" spans="1:35" x14ac:dyDescent="0.25">
      <c r="B75" s="3"/>
      <c r="L75" s="1"/>
      <c r="N75" s="3"/>
      <c r="X75" s="1"/>
      <c r="Z75" s="3"/>
    </row>
    <row r="76" spans="1:35" x14ac:dyDescent="0.25">
      <c r="B76" s="8" t="s">
        <v>34</v>
      </c>
      <c r="C76" s="9">
        <f>AVERAGE(C65:C74)</f>
        <v>2.5256383240262713E-3</v>
      </c>
      <c r="D76" s="8" t="s">
        <v>23</v>
      </c>
      <c r="E76">
        <f>SUM(E65:E74)</f>
        <v>3.448620124569862E-9</v>
      </c>
      <c r="G76" s="8" t="s">
        <v>34</v>
      </c>
      <c r="H76" s="9">
        <f>AVERAGE(H65:H74)</f>
        <v>1.9016397885141906E-5</v>
      </c>
      <c r="J76" s="8" t="s">
        <v>2</v>
      </c>
      <c r="K76" s="8" t="s">
        <v>4</v>
      </c>
      <c r="L76" s="1"/>
      <c r="N76" s="8" t="s">
        <v>34</v>
      </c>
      <c r="O76" s="9">
        <f>AVERAGE(O65:O74)</f>
        <v>2.6978409370280623E-3</v>
      </c>
      <c r="P76" s="8" t="s">
        <v>23</v>
      </c>
      <c r="Q76">
        <f>SUM(Q65:Q74)</f>
        <v>1.6555573171262717E-7</v>
      </c>
      <c r="S76" s="8" t="s">
        <v>34</v>
      </c>
      <c r="T76" s="9">
        <f>AVERAGE(T65:T74)</f>
        <v>1.762725272719137E-5</v>
      </c>
      <c r="V76" s="8" t="s">
        <v>2</v>
      </c>
      <c r="W76" s="8" t="s">
        <v>4</v>
      </c>
      <c r="X76" s="1"/>
      <c r="Z76" s="8" t="s">
        <v>34</v>
      </c>
      <c r="AA76" s="9">
        <f>AVERAGE(AA65:AA74)</f>
        <v>2.4816309895924799E-3</v>
      </c>
      <c r="AB76" s="8" t="s">
        <v>23</v>
      </c>
      <c r="AC76">
        <f>SUM(AC65:AC74)</f>
        <v>6.9960860488884185E-8</v>
      </c>
      <c r="AE76" s="8" t="s">
        <v>34</v>
      </c>
      <c r="AF76" s="9">
        <f>AVERAGE(AF65:AF74)</f>
        <v>1.9198935376886614E-5</v>
      </c>
      <c r="AH76" s="8" t="s">
        <v>2</v>
      </c>
      <c r="AI76" s="8" t="s">
        <v>4</v>
      </c>
    </row>
    <row r="77" spans="1:35" x14ac:dyDescent="0.25">
      <c r="C77" t="s">
        <v>24</v>
      </c>
      <c r="E77" t="s">
        <v>25</v>
      </c>
      <c r="H77" t="s">
        <v>26</v>
      </c>
      <c r="J77">
        <f>SUM(J65:J74)</f>
        <v>3.7701321251987147E-5</v>
      </c>
      <c r="K77">
        <f>(H76-E76)^2</f>
        <v>3.6149223975412331E-10</v>
      </c>
      <c r="L77" s="1"/>
      <c r="O77" t="s">
        <v>24</v>
      </c>
      <c r="Q77" t="s">
        <v>25</v>
      </c>
      <c r="T77" t="s">
        <v>26</v>
      </c>
      <c r="V77">
        <f>SUM(V65:V74)</f>
        <v>4.3115806276518637E-5</v>
      </c>
      <c r="W77">
        <f>(T76-Q76)^2</f>
        <v>3.0491086196191136E-10</v>
      </c>
      <c r="X77" s="1"/>
      <c r="AA77" t="s">
        <v>24</v>
      </c>
      <c r="AC77" t="s">
        <v>25</v>
      </c>
      <c r="AF77" t="s">
        <v>26</v>
      </c>
      <c r="AH77">
        <f>SUM(AH65:AH74)</f>
        <v>3.6432196425761181E-5</v>
      </c>
      <c r="AI77">
        <f>(AF76-AC76)^2</f>
        <v>3.659176660489938E-10</v>
      </c>
    </row>
    <row r="78" spans="1:35" x14ac:dyDescent="0.25">
      <c r="L78" s="1"/>
      <c r="X78" s="1"/>
    </row>
    <row r="79" spans="1:35" x14ac:dyDescent="0.25">
      <c r="L79" s="1"/>
      <c r="X79" s="1"/>
    </row>
    <row r="80" spans="1:35" x14ac:dyDescent="0.25">
      <c r="L80" s="1"/>
      <c r="X80" s="1"/>
    </row>
    <row r="81" spans="1:30" x14ac:dyDescent="0.25">
      <c r="A81" t="s">
        <v>27</v>
      </c>
      <c r="B81">
        <v>6690</v>
      </c>
      <c r="E81" t="s">
        <v>28</v>
      </c>
      <c r="F81">
        <v>2.3126661377013867E-5</v>
      </c>
      <c r="L81" s="1"/>
      <c r="M81" t="s">
        <v>27</v>
      </c>
      <c r="N81">
        <v>6690</v>
      </c>
      <c r="Q81" t="s">
        <v>28</v>
      </c>
      <c r="R81">
        <v>2.3126661377013867E-5</v>
      </c>
      <c r="X81" s="1"/>
      <c r="Y81" t="s">
        <v>27</v>
      </c>
      <c r="Z81">
        <v>6690</v>
      </c>
      <c r="AC81" t="s">
        <v>28</v>
      </c>
      <c r="AD81">
        <v>2.3126661377013867E-5</v>
      </c>
    </row>
    <row r="82" spans="1:30" x14ac:dyDescent="0.25">
      <c r="A82" t="s">
        <v>29</v>
      </c>
      <c r="B82">
        <v>0.17399999999999999</v>
      </c>
      <c r="E82" t="s">
        <v>30</v>
      </c>
      <c r="F82">
        <v>9.2622841858413061</v>
      </c>
      <c r="L82" s="1"/>
      <c r="M82" t="s">
        <v>29</v>
      </c>
      <c r="N82">
        <v>0.17399999999999999</v>
      </c>
      <c r="Q82" t="s">
        <v>30</v>
      </c>
      <c r="R82">
        <v>9.2622841858413061</v>
      </c>
      <c r="X82" s="1"/>
      <c r="Y82" t="s">
        <v>29</v>
      </c>
      <c r="Z82">
        <v>0.17399999999999999</v>
      </c>
      <c r="AC82" t="s">
        <v>30</v>
      </c>
      <c r="AD82">
        <v>9.2622841858413061</v>
      </c>
    </row>
    <row r="83" spans="1:30" x14ac:dyDescent="0.25">
      <c r="E83" t="s">
        <v>31</v>
      </c>
      <c r="F83" s="10">
        <f>1-(K77/J77)</f>
        <v>0.99999041168246228</v>
      </c>
      <c r="L83" s="1"/>
      <c r="Q83" t="s">
        <v>31</v>
      </c>
      <c r="R83" s="10">
        <f>1-(W77/V77)</f>
        <v>0.99999292809555718</v>
      </c>
      <c r="X83" s="1"/>
      <c r="AC83" t="s">
        <v>31</v>
      </c>
      <c r="AD83" s="10">
        <f>1-(AI77/AH77)</f>
        <v>0.99998995620077991</v>
      </c>
    </row>
    <row r="84" spans="1:30" x14ac:dyDescent="0.25">
      <c r="L84" s="1"/>
      <c r="X84" s="1"/>
    </row>
    <row r="85" spans="1:30" x14ac:dyDescent="0.25">
      <c r="L85" s="1"/>
      <c r="X85" s="1"/>
    </row>
    <row r="86" spans="1:30" x14ac:dyDescent="0.25">
      <c r="L86" s="1"/>
      <c r="X86" s="1"/>
    </row>
    <row r="87" spans="1:30" x14ac:dyDescent="0.25">
      <c r="L87" s="1"/>
      <c r="X87" s="1"/>
    </row>
    <row r="88" spans="1:30" x14ac:dyDescent="0.25">
      <c r="L88" s="1"/>
      <c r="X88" s="1"/>
    </row>
    <row r="89" spans="1:30" x14ac:dyDescent="0.25">
      <c r="L89" s="1"/>
      <c r="X89" s="1"/>
    </row>
    <row r="90" spans="1:30" x14ac:dyDescent="0.25">
      <c r="L90" s="1"/>
      <c r="X90" s="1"/>
    </row>
    <row r="91" spans="1:30" x14ac:dyDescent="0.25">
      <c r="L91" s="1"/>
      <c r="X91" s="1"/>
    </row>
    <row r="92" spans="1:30" x14ac:dyDescent="0.25">
      <c r="L92" s="1"/>
      <c r="X92" s="1"/>
    </row>
    <row r="93" spans="1:30" x14ac:dyDescent="0.25">
      <c r="L93" s="1"/>
      <c r="X93" s="1"/>
    </row>
    <row r="94" spans="1:30" x14ac:dyDescent="0.25">
      <c r="L94" s="1"/>
      <c r="X94" s="1"/>
    </row>
    <row r="95" spans="1:30" x14ac:dyDescent="0.25">
      <c r="L95" s="1"/>
      <c r="X95" s="1"/>
    </row>
    <row r="96" spans="1:30" x14ac:dyDescent="0.25">
      <c r="L96" s="1"/>
      <c r="X96" s="1"/>
    </row>
    <row r="97" spans="1:35" x14ac:dyDescent="0.25">
      <c r="L97" s="1"/>
      <c r="X97" s="1"/>
    </row>
    <row r="98" spans="1:35" x14ac:dyDescent="0.25">
      <c r="L98" s="1"/>
      <c r="X98" s="1"/>
    </row>
    <row r="99" spans="1:35" x14ac:dyDescent="0.25">
      <c r="L99" s="1"/>
      <c r="X99" s="1"/>
    </row>
    <row r="100" spans="1:35" x14ac:dyDescent="0.25">
      <c r="L100" s="1"/>
      <c r="X100" s="1"/>
    </row>
    <row r="101" spans="1:35" x14ac:dyDescent="0.25">
      <c r="L101" s="1"/>
      <c r="X101" s="1"/>
    </row>
    <row r="102" spans="1:35" x14ac:dyDescent="0.25">
      <c r="L102" s="1"/>
      <c r="X102" s="1"/>
    </row>
    <row r="103" spans="1:35" x14ac:dyDescent="0.25">
      <c r="A103" s="11" t="s">
        <v>33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"/>
      <c r="M103" s="11" t="s">
        <v>33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"/>
      <c r="Y103" s="11" t="s">
        <v>33</v>
      </c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x14ac:dyDescent="0.25">
      <c r="A104" s="11" t="s">
        <v>8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"/>
      <c r="M104" s="11" t="s">
        <v>8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"/>
      <c r="Y104" s="11" t="s">
        <v>8</v>
      </c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x14ac:dyDescent="0.25">
      <c r="A105" s="11" t="s">
        <v>9</v>
      </c>
      <c r="B105" s="11"/>
      <c r="C105" s="11"/>
      <c r="D105" s="4" t="s">
        <v>10</v>
      </c>
      <c r="H105" s="2" t="s">
        <v>11</v>
      </c>
      <c r="J105" s="2" t="s">
        <v>10</v>
      </c>
      <c r="L105" s="1"/>
      <c r="M105" s="11" t="s">
        <v>9</v>
      </c>
      <c r="N105" s="11"/>
      <c r="O105" s="11"/>
      <c r="P105" s="4" t="s">
        <v>10</v>
      </c>
      <c r="T105" s="2" t="s">
        <v>11</v>
      </c>
      <c r="V105" s="2" t="s">
        <v>10</v>
      </c>
      <c r="X105" s="1"/>
      <c r="Y105" s="11" t="s">
        <v>9</v>
      </c>
      <c r="Z105" s="11"/>
      <c r="AA105" s="11"/>
      <c r="AB105" s="4" t="s">
        <v>10</v>
      </c>
      <c r="AF105" s="2" t="s">
        <v>11</v>
      </c>
      <c r="AH105" s="2" t="s">
        <v>10</v>
      </c>
    </row>
    <row r="106" spans="1:35" x14ac:dyDescent="0.25">
      <c r="A106" s="5"/>
      <c r="B106" s="5"/>
      <c r="C106" s="2" t="s">
        <v>12</v>
      </c>
      <c r="D106" s="4"/>
      <c r="H106" s="2"/>
      <c r="J106" s="2"/>
      <c r="L106" s="1"/>
      <c r="M106" s="5"/>
      <c r="N106" s="5"/>
      <c r="O106" s="2" t="s">
        <v>13</v>
      </c>
      <c r="P106" s="4"/>
      <c r="T106" s="2"/>
      <c r="V106" s="2"/>
      <c r="X106" s="1"/>
      <c r="Y106" s="5"/>
      <c r="Z106" s="5"/>
      <c r="AA106" s="2" t="s">
        <v>14</v>
      </c>
      <c r="AB106" s="4"/>
      <c r="AF106" s="2"/>
      <c r="AH106" s="2"/>
    </row>
    <row r="107" spans="1:35" x14ac:dyDescent="0.25">
      <c r="A107" s="5"/>
      <c r="B107" s="5"/>
      <c r="C107" s="2" t="s">
        <v>15</v>
      </c>
      <c r="D107" s="4"/>
      <c r="H107" s="2"/>
      <c r="J107" s="2"/>
      <c r="L107" s="1"/>
      <c r="M107" s="5"/>
      <c r="N107" s="5"/>
      <c r="O107" s="2" t="s">
        <v>16</v>
      </c>
      <c r="P107" s="4"/>
      <c r="T107" s="2"/>
      <c r="V107" s="2"/>
      <c r="X107" s="1"/>
      <c r="Y107" s="5"/>
      <c r="Z107" s="5"/>
      <c r="AA107" s="2" t="s">
        <v>17</v>
      </c>
      <c r="AB107" s="4"/>
      <c r="AF107" s="2"/>
      <c r="AH107" s="2"/>
    </row>
    <row r="108" spans="1:35" ht="18" x14ac:dyDescent="0.35">
      <c r="A108" t="s">
        <v>18</v>
      </c>
      <c r="B108" t="s">
        <v>19</v>
      </c>
      <c r="C108" t="s">
        <v>20</v>
      </c>
      <c r="H108" t="s">
        <v>20</v>
      </c>
      <c r="J108" t="s">
        <v>21</v>
      </c>
      <c r="L108" s="1"/>
      <c r="M108" t="s">
        <v>18</v>
      </c>
      <c r="N108" t="s">
        <v>19</v>
      </c>
      <c r="O108" t="s">
        <v>20</v>
      </c>
      <c r="T108" t="s">
        <v>20</v>
      </c>
      <c r="V108" t="s">
        <v>21</v>
      </c>
      <c r="X108" s="1"/>
      <c r="Y108" t="s">
        <v>18</v>
      </c>
      <c r="Z108" t="s">
        <v>19</v>
      </c>
      <c r="AA108" t="s">
        <v>20</v>
      </c>
      <c r="AF108" t="s">
        <v>20</v>
      </c>
      <c r="AH108" t="s">
        <v>21</v>
      </c>
    </row>
    <row r="109" spans="1:35" x14ac:dyDescent="0.25">
      <c r="A109">
        <v>2.7</v>
      </c>
      <c r="B109" s="6">
        <f t="shared" ref="B109:B114" si="30">H5</f>
        <v>0.53333333333333333</v>
      </c>
      <c r="C109">
        <f t="shared" ref="C109:C114" si="31">((((A109-B109)/$B$34))*$B$35)</f>
        <v>2.4873710766925394E-3</v>
      </c>
      <c r="E109">
        <f t="shared" ref="E109:E114" si="32">(C109-$C$29)^2</f>
        <v>2.6688365932180461E-9</v>
      </c>
      <c r="F109" t="s">
        <v>22</v>
      </c>
      <c r="H109">
        <f>(($F$125*($F$126*B109)/(1+($F$126*B109))))</f>
        <v>1.9233208596395481E-5</v>
      </c>
      <c r="J109">
        <f t="shared" ref="J109:J114" si="33">(C109-H109)^2</f>
        <v>6.0917045359301791E-6</v>
      </c>
      <c r="L109" s="1"/>
      <c r="M109">
        <v>2.7</v>
      </c>
      <c r="N109" s="6">
        <f t="shared" ref="N109:N114" si="34">I5</f>
        <v>0.53333333333333333</v>
      </c>
      <c r="O109">
        <f t="shared" ref="O109:O114" si="35">((((M109-N109)/$B$34))*$B$35)</f>
        <v>2.4873710766925394E-3</v>
      </c>
      <c r="Q109">
        <f t="shared" ref="Q109:Q114" si="36">(O109-$C$29)^2</f>
        <v>2.6688365932180461E-9</v>
      </c>
      <c r="R109" t="s">
        <v>22</v>
      </c>
      <c r="T109">
        <f>(($R$125*($R$126*N109)/(1+($R$126*N109))))</f>
        <v>1.9233208596395508E-5</v>
      </c>
      <c r="V109">
        <f t="shared" ref="V109:V114" si="37">(O109-T109)^2</f>
        <v>6.0917045359301791E-6</v>
      </c>
      <c r="X109" s="1"/>
      <c r="Y109">
        <v>2.7</v>
      </c>
      <c r="Z109" s="6">
        <f t="shared" ref="Z109:Z114" si="38">J5</f>
        <v>0.6333333333333333</v>
      </c>
      <c r="AA109">
        <f t="shared" ref="AA109:AA114" si="39">((((Y109-Z109)/$B$34))*$B$35)</f>
        <v>2.3725693346913455E-3</v>
      </c>
      <c r="AC109">
        <f t="shared" ref="AC109:AC114" si="40">(AA109-$C$29)^2</f>
        <v>2.7709772529584624E-8</v>
      </c>
      <c r="AD109" t="s">
        <v>22</v>
      </c>
      <c r="AF109">
        <f>(($AD$125*($AD$126*Z109)/(1+($AD$126*Z109))))</f>
        <v>1.9758429554011779E-5</v>
      </c>
      <c r="AH109">
        <f t="shared" ref="AH109:AH114" si="41">(AA109-AF109)^2</f>
        <v>5.5357191553331604E-6</v>
      </c>
    </row>
    <row r="110" spans="1:35" x14ac:dyDescent="0.25">
      <c r="A110">
        <v>2.7</v>
      </c>
      <c r="B110" s="6">
        <f t="shared" si="30"/>
        <v>0.56666666666666676</v>
      </c>
      <c r="C110">
        <f t="shared" si="31"/>
        <v>2.449103829358808E-3</v>
      </c>
      <c r="E110">
        <f t="shared" si="32"/>
        <v>8.0870508016716687E-9</v>
      </c>
      <c r="H110">
        <f t="shared" ref="H110:H114" si="42">(($F$125*($F$126*B110)/(1+($F$126*B110))))</f>
        <v>1.9425582921441796E-5</v>
      </c>
      <c r="J110">
        <f t="shared" si="33"/>
        <v>5.9033363812109557E-6</v>
      </c>
      <c r="L110" s="1"/>
      <c r="M110">
        <v>2.7</v>
      </c>
      <c r="N110" s="6">
        <f t="shared" si="34"/>
        <v>0.5</v>
      </c>
      <c r="O110">
        <f t="shared" si="35"/>
        <v>2.5256383240262708E-3</v>
      </c>
      <c r="Q110">
        <f t="shared" si="36"/>
        <v>1.7938682176637416E-10</v>
      </c>
      <c r="T110">
        <f t="shared" ref="T110:T114" si="43">(($R$125*($R$126*N110)/(1+($R$126*N110))))</f>
        <v>1.901973937160256E-5</v>
      </c>
      <c r="V110">
        <f t="shared" si="37"/>
        <v>6.2831367289361733E-6</v>
      </c>
      <c r="X110" s="1"/>
      <c r="Y110">
        <v>2.7</v>
      </c>
      <c r="Z110" s="6">
        <f t="shared" si="38"/>
        <v>0.5</v>
      </c>
      <c r="AA110">
        <f t="shared" si="39"/>
        <v>2.5256383240262708E-3</v>
      </c>
      <c r="AC110">
        <f t="shared" si="40"/>
        <v>1.7938682176637416E-10</v>
      </c>
      <c r="AF110">
        <f t="shared" ref="AF110:AF114" si="44">(($AD$125*($AD$126*Z110)/(1+($AD$126*Z110))))</f>
        <v>1.9019739371602533E-5</v>
      </c>
      <c r="AH110">
        <f t="shared" si="41"/>
        <v>6.2831367289361733E-6</v>
      </c>
    </row>
    <row r="111" spans="1:35" x14ac:dyDescent="0.25">
      <c r="A111">
        <v>2.7</v>
      </c>
      <c r="B111" s="6">
        <f t="shared" si="30"/>
        <v>0.46666666666666662</v>
      </c>
      <c r="C111">
        <f t="shared" si="31"/>
        <v>2.5639055713600018E-3</v>
      </c>
      <c r="E111">
        <f t="shared" si="32"/>
        <v>6.1870148731663205E-10</v>
      </c>
      <c r="H111">
        <f t="shared" si="42"/>
        <v>1.878150421552624E-5</v>
      </c>
      <c r="J111">
        <f t="shared" si="33"/>
        <v>6.4776565171580364E-6</v>
      </c>
      <c r="L111" s="1"/>
      <c r="M111">
        <v>2.7</v>
      </c>
      <c r="N111" s="6">
        <f t="shared" si="34"/>
        <v>0.5</v>
      </c>
      <c r="O111">
        <f t="shared" si="35"/>
        <v>2.5256383240262708E-3</v>
      </c>
      <c r="Q111">
        <f t="shared" si="36"/>
        <v>1.7938682176637416E-10</v>
      </c>
      <c r="T111">
        <f t="shared" si="43"/>
        <v>1.901973937160256E-5</v>
      </c>
      <c r="V111">
        <f t="shared" si="37"/>
        <v>6.2831367289361733E-6</v>
      </c>
      <c r="X111" s="1"/>
      <c r="Y111">
        <v>2.7</v>
      </c>
      <c r="Z111" s="6">
        <f t="shared" si="38"/>
        <v>0.56666666666666676</v>
      </c>
      <c r="AA111">
        <f t="shared" si="39"/>
        <v>2.449103829358808E-3</v>
      </c>
      <c r="AC111">
        <f t="shared" si="40"/>
        <v>8.0870508016716687E-9</v>
      </c>
      <c r="AF111">
        <f t="shared" si="44"/>
        <v>1.9425582921441796E-5</v>
      </c>
      <c r="AH111">
        <f t="shared" si="41"/>
        <v>5.9033363812109557E-6</v>
      </c>
    </row>
    <row r="112" spans="1:35" x14ac:dyDescent="0.25">
      <c r="A112">
        <v>2.7</v>
      </c>
      <c r="B112" s="6">
        <f t="shared" si="30"/>
        <v>0.33333333333333331</v>
      </c>
      <c r="C112">
        <f t="shared" si="31"/>
        <v>2.7169745606949272E-3</v>
      </c>
      <c r="E112">
        <f t="shared" si="32"/>
        <v>3.1663604519536973E-8</v>
      </c>
      <c r="H112">
        <f t="shared" si="42"/>
        <v>1.7468662991105354E-5</v>
      </c>
      <c r="J112">
        <f t="shared" si="33"/>
        <v>7.2873320917377176E-6</v>
      </c>
      <c r="L112" s="1"/>
      <c r="M112">
        <v>2.7</v>
      </c>
      <c r="N112" s="6">
        <f t="shared" si="34"/>
        <v>0.5</v>
      </c>
      <c r="O112">
        <f t="shared" si="35"/>
        <v>2.5256383240262708E-3</v>
      </c>
      <c r="Q112">
        <f t="shared" si="36"/>
        <v>1.7938682176637416E-10</v>
      </c>
      <c r="T112">
        <f t="shared" si="43"/>
        <v>1.901973937160256E-5</v>
      </c>
      <c r="V112">
        <f t="shared" si="37"/>
        <v>6.2831367289361733E-6</v>
      </c>
      <c r="X112" s="1"/>
      <c r="Y112">
        <v>2.7</v>
      </c>
      <c r="Z112" s="6">
        <f t="shared" si="38"/>
        <v>0.56666666666666676</v>
      </c>
      <c r="AA112">
        <f t="shared" si="39"/>
        <v>2.449103829358808E-3</v>
      </c>
      <c r="AC112">
        <f t="shared" si="40"/>
        <v>8.0870508016716687E-9</v>
      </c>
      <c r="AF112">
        <f t="shared" si="44"/>
        <v>1.9425582921441796E-5</v>
      </c>
      <c r="AH112">
        <f t="shared" si="41"/>
        <v>5.9033363812109557E-6</v>
      </c>
    </row>
    <row r="113" spans="1:35" x14ac:dyDescent="0.25">
      <c r="A113">
        <v>2.7</v>
      </c>
      <c r="B113" s="6">
        <f t="shared" si="30"/>
        <v>0.43333333333333335</v>
      </c>
      <c r="C113">
        <f t="shared" si="31"/>
        <v>2.6021728186937333E-3</v>
      </c>
      <c r="E113">
        <f t="shared" si="32"/>
        <v>3.9867805898688299E-9</v>
      </c>
      <c r="H113">
        <f t="shared" si="42"/>
        <v>1.8513927842752374E-5</v>
      </c>
      <c r="J113">
        <f t="shared" si="33"/>
        <v>6.6752932642733218E-6</v>
      </c>
      <c r="L113" s="1"/>
      <c r="M113">
        <v>2.7</v>
      </c>
      <c r="N113" s="6">
        <f t="shared" si="34"/>
        <v>0.46666666666666662</v>
      </c>
      <c r="O113">
        <f t="shared" si="35"/>
        <v>2.5639055713600018E-3</v>
      </c>
      <c r="Q113">
        <f t="shared" si="36"/>
        <v>6.1870148731663205E-10</v>
      </c>
      <c r="T113">
        <f t="shared" si="43"/>
        <v>1.8781504215526267E-5</v>
      </c>
      <c r="V113">
        <f t="shared" si="37"/>
        <v>6.4776565171580364E-6</v>
      </c>
      <c r="X113" s="1"/>
      <c r="Y113">
        <v>2.7</v>
      </c>
      <c r="Z113" s="6">
        <f t="shared" si="38"/>
        <v>0.6333333333333333</v>
      </c>
      <c r="AA113">
        <f t="shared" si="39"/>
        <v>2.3725693346913455E-3</v>
      </c>
      <c r="AC113">
        <f t="shared" si="40"/>
        <v>2.7709772529584624E-8</v>
      </c>
      <c r="AF113">
        <f t="shared" si="44"/>
        <v>1.9758429554011779E-5</v>
      </c>
      <c r="AH113">
        <f t="shared" si="41"/>
        <v>5.5357191553331604E-6</v>
      </c>
    </row>
    <row r="114" spans="1:35" x14ac:dyDescent="0.25">
      <c r="A114">
        <v>2.7</v>
      </c>
      <c r="B114" s="6">
        <f t="shared" si="30"/>
        <v>0.53333333333333333</v>
      </c>
      <c r="C114">
        <f t="shared" si="31"/>
        <v>2.4873710766925394E-3</v>
      </c>
      <c r="E114">
        <f t="shared" si="32"/>
        <v>2.6688365932180461E-9</v>
      </c>
      <c r="H114">
        <f t="shared" si="42"/>
        <v>1.9233208596395481E-5</v>
      </c>
      <c r="J114">
        <f t="shared" si="33"/>
        <v>6.0917045359301791E-6</v>
      </c>
      <c r="L114" s="1"/>
      <c r="M114">
        <v>2.7</v>
      </c>
      <c r="N114" s="6">
        <f t="shared" si="34"/>
        <v>0.53333333333333333</v>
      </c>
      <c r="O114">
        <f t="shared" si="35"/>
        <v>2.4873710766925394E-3</v>
      </c>
      <c r="Q114">
        <f t="shared" si="36"/>
        <v>2.6688365932180461E-9</v>
      </c>
      <c r="T114">
        <f t="shared" si="43"/>
        <v>1.9233208596395508E-5</v>
      </c>
      <c r="V114">
        <f t="shared" si="37"/>
        <v>6.0917045359301791E-6</v>
      </c>
      <c r="X114" s="1"/>
      <c r="Y114">
        <v>2.7</v>
      </c>
      <c r="Z114" s="6">
        <f t="shared" si="38"/>
        <v>0.6</v>
      </c>
      <c r="AA114">
        <f t="shared" si="39"/>
        <v>2.4108365820250765E-3</v>
      </c>
      <c r="AC114">
        <f t="shared" si="40"/>
        <v>1.6434029447127245E-8</v>
      </c>
      <c r="AF114">
        <f t="shared" si="44"/>
        <v>1.9599842000796129E-5</v>
      </c>
      <c r="AH114">
        <f t="shared" si="41"/>
        <v>5.7180131468419475E-6</v>
      </c>
    </row>
    <row r="115" spans="1:35" x14ac:dyDescent="0.25">
      <c r="B115" s="7"/>
      <c r="L115" s="1"/>
      <c r="N115" s="7"/>
      <c r="X115" s="1"/>
      <c r="Z115" s="7"/>
    </row>
    <row r="116" spans="1:35" x14ac:dyDescent="0.25">
      <c r="B116" s="7"/>
      <c r="L116" s="1"/>
      <c r="N116" s="7"/>
      <c r="X116" s="1"/>
      <c r="Z116" s="7"/>
    </row>
    <row r="117" spans="1:35" x14ac:dyDescent="0.25">
      <c r="B117" s="7"/>
      <c r="L117" s="1"/>
      <c r="N117" s="7"/>
      <c r="X117" s="1"/>
      <c r="Z117" s="7"/>
    </row>
    <row r="118" spans="1:35" x14ac:dyDescent="0.25">
      <c r="B118" s="7"/>
      <c r="L118" s="1"/>
      <c r="N118" s="7"/>
      <c r="X118" s="1"/>
      <c r="Z118" s="7"/>
    </row>
    <row r="119" spans="1:35" x14ac:dyDescent="0.25">
      <c r="B119" s="3"/>
      <c r="L119" s="1"/>
      <c r="N119" s="3"/>
      <c r="X119" s="1"/>
      <c r="Z119" s="3"/>
    </row>
    <row r="120" spans="1:35" x14ac:dyDescent="0.25">
      <c r="B120" s="8" t="s">
        <v>34</v>
      </c>
      <c r="C120" s="9">
        <f>AVERAGE(C109:C118)</f>
        <v>2.5511498222487582E-3</v>
      </c>
      <c r="D120" s="8" t="s">
        <v>23</v>
      </c>
      <c r="E120">
        <f>SUM(E109:E118)</f>
        <v>4.96938105848302E-8</v>
      </c>
      <c r="G120" s="8" t="s">
        <v>34</v>
      </c>
      <c r="H120" s="9">
        <f>AVERAGE(H109:H119)</f>
        <v>1.8776015860602787E-5</v>
      </c>
      <c r="J120" s="8" t="s">
        <v>2</v>
      </c>
      <c r="K120" s="8" t="s">
        <v>4</v>
      </c>
      <c r="L120" s="1"/>
      <c r="N120" s="8" t="s">
        <v>34</v>
      </c>
      <c r="O120" s="9">
        <f>AVERAGE(O109:O118)</f>
        <v>2.5192604494706488E-3</v>
      </c>
      <c r="P120" s="8" t="s">
        <v>23</v>
      </c>
      <c r="Q120">
        <f>SUM(Q109:Q118)</f>
        <v>6.4945351390518472E-9</v>
      </c>
      <c r="S120" s="8" t="s">
        <v>34</v>
      </c>
      <c r="T120" s="9">
        <f>AVERAGE(T109:T118)</f>
        <v>1.9051189920520829E-5</v>
      </c>
      <c r="V120" s="8" t="s">
        <v>2</v>
      </c>
      <c r="W120" s="8" t="s">
        <v>4</v>
      </c>
      <c r="X120" s="1"/>
      <c r="Z120" s="8" t="s">
        <v>34</v>
      </c>
      <c r="AA120" s="9">
        <f>AVERAGE(AA109:AA118)</f>
        <v>2.4299702056919427E-3</v>
      </c>
      <c r="AB120" s="8" t="s">
        <v>23</v>
      </c>
      <c r="AC120">
        <f>SUM(AC109:AC118)</f>
        <v>8.8207062931406194E-8</v>
      </c>
      <c r="AE120" s="8" t="s">
        <v>34</v>
      </c>
      <c r="AF120" s="9">
        <f>AVERAGE(AF109:AF118)</f>
        <v>1.9497934387217637E-5</v>
      </c>
      <c r="AH120" s="8" t="s">
        <v>2</v>
      </c>
      <c r="AI120" s="8" t="s">
        <v>4</v>
      </c>
    </row>
    <row r="121" spans="1:35" x14ac:dyDescent="0.25">
      <c r="C121" t="s">
        <v>24</v>
      </c>
      <c r="E121" t="s">
        <v>25</v>
      </c>
      <c r="H121" t="s">
        <v>26</v>
      </c>
      <c r="J121">
        <f>SUM(J109:J118)</f>
        <v>3.852702732624039E-5</v>
      </c>
      <c r="K121">
        <f>(H120-E120)^2</f>
        <v>3.5067513752098875E-10</v>
      </c>
      <c r="L121" s="1"/>
      <c r="O121" t="s">
        <v>24</v>
      </c>
      <c r="Q121" t="s">
        <v>25</v>
      </c>
      <c r="T121" t="s">
        <v>26</v>
      </c>
      <c r="V121">
        <f>SUM(V109:V118)</f>
        <v>3.7510475775826917E-5</v>
      </c>
      <c r="W121">
        <f>(T120-Q120)^2</f>
        <v>3.6270042232198196E-10</v>
      </c>
      <c r="X121" s="1"/>
      <c r="AA121" t="s">
        <v>24</v>
      </c>
      <c r="AC121" t="s">
        <v>25</v>
      </c>
      <c r="AF121" t="s">
        <v>26</v>
      </c>
      <c r="AH121">
        <f>SUM(AH109:AH118)</f>
        <v>3.4879260948866352E-5</v>
      </c>
      <c r="AI121">
        <f>(AF120-AC120)^2</f>
        <v>3.767375148031435E-10</v>
      </c>
    </row>
    <row r="122" spans="1:35" x14ac:dyDescent="0.25">
      <c r="L122" s="1"/>
      <c r="X122" s="1"/>
    </row>
    <row r="123" spans="1:35" x14ac:dyDescent="0.25">
      <c r="L123" s="1"/>
      <c r="X123" s="1"/>
    </row>
    <row r="124" spans="1:35" x14ac:dyDescent="0.25">
      <c r="L124" s="1"/>
      <c r="X124" s="1"/>
    </row>
    <row r="125" spans="1:35" x14ac:dyDescent="0.25">
      <c r="A125" t="s">
        <v>27</v>
      </c>
      <c r="B125">
        <v>6690</v>
      </c>
      <c r="E125" t="s">
        <v>28</v>
      </c>
      <c r="F125">
        <v>2.3126661377013867E-5</v>
      </c>
      <c r="L125" s="1"/>
      <c r="M125" t="s">
        <v>27</v>
      </c>
      <c r="N125">
        <v>6690</v>
      </c>
      <c r="Q125" t="s">
        <v>28</v>
      </c>
      <c r="R125">
        <v>2.3126661377013901E-5</v>
      </c>
      <c r="X125" s="1"/>
      <c r="Y125" t="s">
        <v>27</v>
      </c>
      <c r="Z125">
        <v>6690</v>
      </c>
      <c r="AC125" t="s">
        <v>28</v>
      </c>
      <c r="AD125">
        <v>2.3126661377013867E-5</v>
      </c>
    </row>
    <row r="126" spans="1:35" x14ac:dyDescent="0.25">
      <c r="A126" t="s">
        <v>29</v>
      </c>
      <c r="B126">
        <v>0.17399999999999999</v>
      </c>
      <c r="E126" t="s">
        <v>30</v>
      </c>
      <c r="F126">
        <v>9.2622841858413061</v>
      </c>
      <c r="L126" s="1"/>
      <c r="M126" t="s">
        <v>29</v>
      </c>
      <c r="N126">
        <v>0.17399999999999999</v>
      </c>
      <c r="Q126" t="s">
        <v>30</v>
      </c>
      <c r="R126">
        <v>9.2622841858413061</v>
      </c>
      <c r="X126" s="1"/>
      <c r="Y126" t="s">
        <v>29</v>
      </c>
      <c r="Z126">
        <v>0.17399999999999999</v>
      </c>
      <c r="AC126" t="s">
        <v>30</v>
      </c>
      <c r="AD126">
        <v>9.2622841858413061</v>
      </c>
    </row>
    <row r="127" spans="1:35" x14ac:dyDescent="0.25">
      <c r="E127" t="s">
        <v>31</v>
      </c>
      <c r="F127" s="10">
        <f>1-(K121/J121)</f>
        <v>0.99999089794458962</v>
      </c>
      <c r="L127" s="1"/>
      <c r="Q127" t="s">
        <v>31</v>
      </c>
      <c r="R127" s="10">
        <f>1-(W121/V121)</f>
        <v>0.99999033068989873</v>
      </c>
      <c r="X127" s="1"/>
      <c r="AC127" t="s">
        <v>31</v>
      </c>
      <c r="AD127" s="10">
        <f>1-(AI121/AH121)</f>
        <v>0.99998919881027992</v>
      </c>
    </row>
    <row r="128" spans="1:35" x14ac:dyDescent="0.25">
      <c r="L128" s="1"/>
      <c r="X128" s="1"/>
    </row>
    <row r="129" spans="12:24" x14ac:dyDescent="0.25">
      <c r="L129" s="1"/>
      <c r="X129" s="1"/>
    </row>
    <row r="130" spans="12:24" x14ac:dyDescent="0.25">
      <c r="L130" s="1"/>
      <c r="X130" s="1"/>
    </row>
    <row r="131" spans="12:24" x14ac:dyDescent="0.25">
      <c r="L131" s="1"/>
      <c r="X131" s="1"/>
    </row>
    <row r="132" spans="12:24" x14ac:dyDescent="0.25">
      <c r="L132" s="1"/>
      <c r="X132" s="1"/>
    </row>
    <row r="133" spans="12:24" x14ac:dyDescent="0.25">
      <c r="L133" s="1"/>
      <c r="X133" s="1"/>
    </row>
    <row r="134" spans="12:24" x14ac:dyDescent="0.25">
      <c r="L134" s="1"/>
      <c r="X134" s="1"/>
    </row>
    <row r="135" spans="12:24" x14ac:dyDescent="0.25">
      <c r="L135" s="1"/>
      <c r="X135" s="1"/>
    </row>
    <row r="136" spans="12:24" x14ac:dyDescent="0.25">
      <c r="L136" s="1"/>
      <c r="X136" s="1"/>
    </row>
    <row r="137" spans="12:24" x14ac:dyDescent="0.25">
      <c r="L137" s="1"/>
      <c r="X137" s="1"/>
    </row>
    <row r="138" spans="12:24" x14ac:dyDescent="0.25">
      <c r="L138" s="1"/>
      <c r="X138" s="1"/>
    </row>
    <row r="139" spans="12:24" x14ac:dyDescent="0.25">
      <c r="L139" s="1"/>
      <c r="X139" s="1"/>
    </row>
    <row r="140" spans="12:24" x14ac:dyDescent="0.25">
      <c r="L140" s="1"/>
      <c r="X140" s="1"/>
    </row>
    <row r="141" spans="12:24" x14ac:dyDescent="0.25">
      <c r="L141" s="1"/>
      <c r="X141" s="1"/>
    </row>
    <row r="142" spans="12:24" x14ac:dyDescent="0.25">
      <c r="L142" s="1"/>
      <c r="X142" s="1"/>
    </row>
    <row r="143" spans="12:24" x14ac:dyDescent="0.25">
      <c r="L143" s="1"/>
      <c r="X143" s="1"/>
    </row>
    <row r="144" spans="12:24" x14ac:dyDescent="0.25">
      <c r="L144" s="1"/>
      <c r="X144" s="1"/>
    </row>
  </sheetData>
  <mergeCells count="31">
    <mergeCell ref="A1:J1"/>
    <mergeCell ref="B2:D2"/>
    <mergeCell ref="E2:G2"/>
    <mergeCell ref="H2:J2"/>
    <mergeCell ref="A12:K12"/>
    <mergeCell ref="Y12:AI12"/>
    <mergeCell ref="A13:K13"/>
    <mergeCell ref="M13:W13"/>
    <mergeCell ref="Y13:AI13"/>
    <mergeCell ref="A14:C14"/>
    <mergeCell ref="M14:O14"/>
    <mergeCell ref="Y14:AA14"/>
    <mergeCell ref="M12:W12"/>
    <mergeCell ref="A59:K59"/>
    <mergeCell ref="M59:W59"/>
    <mergeCell ref="Y59:AI59"/>
    <mergeCell ref="A60:K60"/>
    <mergeCell ref="M60:W60"/>
    <mergeCell ref="Y60:AI60"/>
    <mergeCell ref="A61:C61"/>
    <mergeCell ref="M61:O61"/>
    <mergeCell ref="Y61:AA61"/>
    <mergeCell ref="A103:K103"/>
    <mergeCell ref="M103:W103"/>
    <mergeCell ref="Y103:AI103"/>
    <mergeCell ref="A104:K104"/>
    <mergeCell ref="M104:W104"/>
    <mergeCell ref="Y104:AI104"/>
    <mergeCell ref="A105:C105"/>
    <mergeCell ref="M105:O105"/>
    <mergeCell ref="Y105:AA1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Langmuir_Fe</vt:lpstr>
      <vt:lpstr>Langmuir_Mn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2022-09-15T13:37:12Z</dcterms:created>
  <dcterms:modified xsi:type="dcterms:W3CDTF">2022-09-15T15:16:49Z</dcterms:modified>
</cp:coreProperties>
</file>