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\Desktop\Non_Linear Results\"/>
    </mc:Choice>
  </mc:AlternateContent>
  <bookViews>
    <workbookView xWindow="0" yWindow="0" windowWidth="28800" windowHeight="12435" activeTab="1"/>
  </bookViews>
  <sheets>
    <sheet name="IP_Fe" sheetId="2" r:id="rId1"/>
    <sheet name="IP_Mn" sheetId="3" r:id="rId2"/>
  </sheets>
  <externalReferences>
    <externalReference r:id="rId3"/>
  </externalReferences>
  <definedNames>
    <definedName name="solver_adj" localSheetId="0" hidden="1">IP_Fe!$AF$104:$AF$105</definedName>
    <definedName name="solver_adj" localSheetId="1" hidden="1">IP_Mn!$AF$104:$AF$105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IP_Fe!$AJ$100</definedName>
    <definedName name="solver_opt" localSheetId="1" hidden="1">IP_Mn!$AJ$100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8" i="3" l="1"/>
  <c r="C31" i="2"/>
  <c r="H31" i="2"/>
  <c r="P89" i="2" l="1"/>
  <c r="P90" i="2"/>
  <c r="P91" i="2"/>
  <c r="P92" i="2"/>
  <c r="Q92" i="2" s="1"/>
  <c r="P93" i="2"/>
  <c r="P88" i="2"/>
  <c r="C89" i="2"/>
  <c r="C90" i="2"/>
  <c r="C91" i="2"/>
  <c r="C92" i="2"/>
  <c r="C93" i="2"/>
  <c r="C88" i="2"/>
  <c r="C61" i="2"/>
  <c r="C62" i="2"/>
  <c r="C63" i="2"/>
  <c r="C64" i="2"/>
  <c r="D64" i="2" s="1"/>
  <c r="C65" i="2"/>
  <c r="C60" i="2"/>
  <c r="D63" i="2"/>
  <c r="AC89" i="2"/>
  <c r="AC90" i="2"/>
  <c r="AC91" i="2"/>
  <c r="AC92" i="2"/>
  <c r="AD92" i="2" s="1"/>
  <c r="AC93" i="2"/>
  <c r="AC88" i="2"/>
  <c r="AC61" i="2"/>
  <c r="AC62" i="2"/>
  <c r="AC63" i="2"/>
  <c r="AC64" i="2"/>
  <c r="AD64" i="2" s="1"/>
  <c r="AC65" i="2"/>
  <c r="AC60" i="2"/>
  <c r="P61" i="2"/>
  <c r="P62" i="2"/>
  <c r="P63" i="2"/>
  <c r="P64" i="2"/>
  <c r="Q64" i="2" s="1"/>
  <c r="P65" i="2"/>
  <c r="P60" i="2"/>
  <c r="AD21" i="2"/>
  <c r="AD22" i="2"/>
  <c r="AD23" i="2"/>
  <c r="AD24" i="2"/>
  <c r="AE24" i="2" s="1"/>
  <c r="AD25" i="2"/>
  <c r="AD20" i="2"/>
  <c r="P21" i="2"/>
  <c r="P22" i="2"/>
  <c r="P23" i="2"/>
  <c r="P24" i="2"/>
  <c r="Q24" i="2" s="1"/>
  <c r="P25" i="2"/>
  <c r="P20" i="2"/>
  <c r="C21" i="2"/>
  <c r="C22" i="2"/>
  <c r="C23" i="2"/>
  <c r="C24" i="2"/>
  <c r="D24" i="2" s="1"/>
  <c r="C25" i="2"/>
  <c r="C20" i="2"/>
  <c r="AC89" i="3"/>
  <c r="AC90" i="3"/>
  <c r="AC91" i="3"/>
  <c r="AC92" i="3"/>
  <c r="AD92" i="3" s="1"/>
  <c r="AC93" i="3"/>
  <c r="AC88" i="3"/>
  <c r="P89" i="3"/>
  <c r="P90" i="3"/>
  <c r="P91" i="3"/>
  <c r="P92" i="3"/>
  <c r="Q92" i="3" s="1"/>
  <c r="P93" i="3"/>
  <c r="P88" i="3"/>
  <c r="C89" i="3"/>
  <c r="C90" i="3"/>
  <c r="C91" i="3"/>
  <c r="C92" i="3"/>
  <c r="D92" i="3" s="1"/>
  <c r="C93" i="3"/>
  <c r="C88" i="3"/>
  <c r="AC61" i="3"/>
  <c r="AC62" i="3"/>
  <c r="AC63" i="3"/>
  <c r="AD63" i="3" s="1"/>
  <c r="AC64" i="3"/>
  <c r="AD64" i="3" s="1"/>
  <c r="AC65" i="3"/>
  <c r="AC60" i="3"/>
  <c r="P61" i="3"/>
  <c r="P62" i="3"/>
  <c r="P63" i="3"/>
  <c r="P64" i="3"/>
  <c r="Q64" i="3" s="1"/>
  <c r="P65" i="3"/>
  <c r="P60" i="3"/>
  <c r="C61" i="3"/>
  <c r="C62" i="3"/>
  <c r="C63" i="3"/>
  <c r="D63" i="3" s="1"/>
  <c r="C64" i="3"/>
  <c r="D64" i="3" s="1"/>
  <c r="C65" i="3"/>
  <c r="C60" i="3"/>
  <c r="AD21" i="3"/>
  <c r="AD22" i="3"/>
  <c r="AD23" i="3"/>
  <c r="AD24" i="3"/>
  <c r="AE24" i="3" s="1"/>
  <c r="AD25" i="3"/>
  <c r="AD20" i="3"/>
  <c r="S20" i="3"/>
  <c r="P21" i="3"/>
  <c r="P22" i="3"/>
  <c r="P23" i="3"/>
  <c r="Q23" i="3" s="1"/>
  <c r="P24" i="3"/>
  <c r="P25" i="3"/>
  <c r="P20" i="3"/>
  <c r="C21" i="3"/>
  <c r="C22" i="3"/>
  <c r="C23" i="3"/>
  <c r="C24" i="3"/>
  <c r="D24" i="3" s="1"/>
  <c r="C25" i="3"/>
  <c r="C20" i="3"/>
  <c r="AF93" i="3"/>
  <c r="AD93" i="3"/>
  <c r="S93" i="3"/>
  <c r="Q93" i="3"/>
  <c r="F93" i="3"/>
  <c r="D93" i="3"/>
  <c r="AF92" i="3"/>
  <c r="S92" i="3"/>
  <c r="F92" i="3"/>
  <c r="AF91" i="3"/>
  <c r="AD91" i="3"/>
  <c r="S91" i="3"/>
  <c r="Q91" i="3"/>
  <c r="F91" i="3"/>
  <c r="D91" i="3"/>
  <c r="AF90" i="3"/>
  <c r="AD90" i="3"/>
  <c r="S90" i="3"/>
  <c r="Q90" i="3"/>
  <c r="F90" i="3"/>
  <c r="D90" i="3"/>
  <c r="AF89" i="3"/>
  <c r="AD89" i="3"/>
  <c r="S89" i="3"/>
  <c r="Q89" i="3"/>
  <c r="F89" i="3"/>
  <c r="D89" i="3"/>
  <c r="AD88" i="3"/>
  <c r="S88" i="3"/>
  <c r="Q88" i="3"/>
  <c r="F88" i="3"/>
  <c r="D88" i="3"/>
  <c r="AF65" i="3"/>
  <c r="AD65" i="3"/>
  <c r="S65" i="3"/>
  <c r="Q65" i="3"/>
  <c r="F65" i="3"/>
  <c r="D65" i="3"/>
  <c r="AF64" i="3"/>
  <c r="S64" i="3"/>
  <c r="F64" i="3"/>
  <c r="AF63" i="3"/>
  <c r="S63" i="3"/>
  <c r="Q63" i="3"/>
  <c r="F63" i="3"/>
  <c r="AF62" i="3"/>
  <c r="AD62" i="3"/>
  <c r="S62" i="3"/>
  <c r="Q62" i="3"/>
  <c r="F62" i="3"/>
  <c r="D62" i="3"/>
  <c r="AF61" i="3"/>
  <c r="AD61" i="3"/>
  <c r="S61" i="3"/>
  <c r="Q61" i="3"/>
  <c r="F61" i="3"/>
  <c r="D61" i="3"/>
  <c r="AF60" i="3"/>
  <c r="AD60" i="3"/>
  <c r="S60" i="3"/>
  <c r="U71" i="3" s="1"/>
  <c r="Q60" i="3"/>
  <c r="F60" i="3"/>
  <c r="D60" i="3"/>
  <c r="AG25" i="3"/>
  <c r="AE25" i="3"/>
  <c r="S25" i="3"/>
  <c r="Q25" i="3"/>
  <c r="F25" i="3"/>
  <c r="D25" i="3"/>
  <c r="AG24" i="3"/>
  <c r="S24" i="3"/>
  <c r="Q24" i="3"/>
  <c r="F24" i="3"/>
  <c r="AG23" i="3"/>
  <c r="AE23" i="3"/>
  <c r="S23" i="3"/>
  <c r="F23" i="3"/>
  <c r="D23" i="3"/>
  <c r="AG22" i="3"/>
  <c r="AE22" i="3"/>
  <c r="S22" i="3"/>
  <c r="Q22" i="3"/>
  <c r="F22" i="3"/>
  <c r="D22" i="3"/>
  <c r="AG21" i="3"/>
  <c r="AE21" i="3"/>
  <c r="S21" i="3"/>
  <c r="Q21" i="3"/>
  <c r="F21" i="3"/>
  <c r="D21" i="3"/>
  <c r="AG20" i="3"/>
  <c r="AE20" i="3"/>
  <c r="Q20" i="3"/>
  <c r="X20" i="3" s="1"/>
  <c r="F20" i="3"/>
  <c r="D20" i="3"/>
  <c r="AF89" i="2"/>
  <c r="AF90" i="2"/>
  <c r="AF91" i="2"/>
  <c r="AF92" i="2"/>
  <c r="AF93" i="2"/>
  <c r="AF88" i="2"/>
  <c r="S92" i="2"/>
  <c r="S89" i="2"/>
  <c r="X89" i="2" s="1"/>
  <c r="S90" i="2"/>
  <c r="S91" i="2"/>
  <c r="S93" i="2"/>
  <c r="S88" i="2"/>
  <c r="F89" i="2"/>
  <c r="K89" i="2" s="1"/>
  <c r="F90" i="2"/>
  <c r="F91" i="2"/>
  <c r="F92" i="2"/>
  <c r="F93" i="2"/>
  <c r="F88" i="2"/>
  <c r="F65" i="2"/>
  <c r="F61" i="2"/>
  <c r="F62" i="2"/>
  <c r="F63" i="2"/>
  <c r="F64" i="2"/>
  <c r="F60" i="2"/>
  <c r="S61" i="2"/>
  <c r="S62" i="2"/>
  <c r="S63" i="2"/>
  <c r="S64" i="2"/>
  <c r="S65" i="2"/>
  <c r="S60" i="2"/>
  <c r="AF61" i="2"/>
  <c r="AJ61" i="2" s="1"/>
  <c r="AF62" i="2"/>
  <c r="AF63" i="2"/>
  <c r="AF64" i="2"/>
  <c r="AF65" i="2"/>
  <c r="AF60" i="2"/>
  <c r="AJ60" i="2" s="1"/>
  <c r="AG21" i="2"/>
  <c r="AL21" i="2" s="1"/>
  <c r="AG22" i="2"/>
  <c r="AG23" i="2"/>
  <c r="AG24" i="2"/>
  <c r="AG25" i="2"/>
  <c r="AG20" i="2"/>
  <c r="S21" i="2"/>
  <c r="S22" i="2"/>
  <c r="S23" i="2"/>
  <c r="W23" i="2" s="1"/>
  <c r="S24" i="2"/>
  <c r="S25" i="2"/>
  <c r="S20" i="2"/>
  <c r="F20" i="2"/>
  <c r="K20" i="2" s="1"/>
  <c r="J10" i="3"/>
  <c r="I10" i="3"/>
  <c r="H10" i="3"/>
  <c r="G10" i="3"/>
  <c r="F10" i="3"/>
  <c r="E10" i="3"/>
  <c r="D10" i="3"/>
  <c r="C10" i="3"/>
  <c r="B10" i="3"/>
  <c r="A10" i="3"/>
  <c r="J9" i="3"/>
  <c r="I9" i="3"/>
  <c r="H9" i="3"/>
  <c r="G9" i="3"/>
  <c r="F9" i="3"/>
  <c r="E9" i="3"/>
  <c r="D9" i="3"/>
  <c r="C9" i="3"/>
  <c r="B9" i="3"/>
  <c r="A9" i="3"/>
  <c r="J8" i="3"/>
  <c r="I8" i="3"/>
  <c r="H8" i="3"/>
  <c r="G8" i="3"/>
  <c r="F8" i="3"/>
  <c r="E8" i="3"/>
  <c r="D8" i="3"/>
  <c r="C8" i="3"/>
  <c r="B8" i="3"/>
  <c r="A8" i="3"/>
  <c r="J7" i="3"/>
  <c r="I7" i="3"/>
  <c r="H7" i="3"/>
  <c r="G7" i="3"/>
  <c r="F7" i="3"/>
  <c r="E7" i="3"/>
  <c r="D7" i="3"/>
  <c r="C7" i="3"/>
  <c r="B7" i="3"/>
  <c r="A7" i="3"/>
  <c r="J6" i="3"/>
  <c r="I6" i="3"/>
  <c r="H6" i="3"/>
  <c r="G6" i="3"/>
  <c r="F6" i="3"/>
  <c r="E6" i="3"/>
  <c r="D6" i="3"/>
  <c r="C6" i="3"/>
  <c r="B6" i="3"/>
  <c r="A6" i="3"/>
  <c r="J5" i="3"/>
  <c r="I5" i="3"/>
  <c r="H5" i="3"/>
  <c r="G5" i="3"/>
  <c r="F5" i="3"/>
  <c r="E5" i="3"/>
  <c r="D5" i="3"/>
  <c r="C5" i="3"/>
  <c r="B5" i="3"/>
  <c r="A5" i="3"/>
  <c r="J4" i="3"/>
  <c r="I4" i="3"/>
  <c r="H4" i="3"/>
  <c r="G4" i="3"/>
  <c r="F4" i="3"/>
  <c r="E4" i="3"/>
  <c r="D4" i="3"/>
  <c r="C4" i="3"/>
  <c r="B4" i="3"/>
  <c r="A4" i="3"/>
  <c r="J3" i="3"/>
  <c r="I3" i="3"/>
  <c r="H3" i="3"/>
  <c r="G3" i="3"/>
  <c r="F3" i="3"/>
  <c r="E3" i="3"/>
  <c r="D3" i="3"/>
  <c r="C3" i="3"/>
  <c r="B3" i="3"/>
  <c r="A3" i="3"/>
  <c r="H2" i="3"/>
  <c r="E2" i="3"/>
  <c r="B2" i="3"/>
  <c r="A2" i="3"/>
  <c r="A1" i="3"/>
  <c r="D22" i="2"/>
  <c r="AD93" i="2"/>
  <c r="Q93" i="2"/>
  <c r="X93" i="2" s="1"/>
  <c r="D93" i="2"/>
  <c r="D92" i="2"/>
  <c r="AD91" i="2"/>
  <c r="AK91" i="2" s="1"/>
  <c r="X91" i="2"/>
  <c r="Q91" i="2"/>
  <c r="K91" i="2"/>
  <c r="D91" i="2"/>
  <c r="AD90" i="2"/>
  <c r="AK90" i="2" s="1"/>
  <c r="Q90" i="2"/>
  <c r="K90" i="2"/>
  <c r="D90" i="2"/>
  <c r="AD89" i="2"/>
  <c r="AK89" i="2" s="1"/>
  <c r="Q89" i="2"/>
  <c r="D89" i="2"/>
  <c r="AD88" i="2"/>
  <c r="Q88" i="2"/>
  <c r="D88" i="2"/>
  <c r="AD65" i="2"/>
  <c r="Q65" i="2"/>
  <c r="D65" i="2"/>
  <c r="J65" i="2" s="1"/>
  <c r="AD63" i="2"/>
  <c r="Q63" i="2"/>
  <c r="W63" i="2" s="1"/>
  <c r="AD62" i="2"/>
  <c r="AJ62" i="2" s="1"/>
  <c r="W62" i="2"/>
  <c r="X62" i="2"/>
  <c r="Q62" i="2"/>
  <c r="D62" i="2"/>
  <c r="AD61" i="2"/>
  <c r="Q61" i="2"/>
  <c r="D61" i="2"/>
  <c r="AD60" i="2"/>
  <c r="Q60" i="2"/>
  <c r="D60" i="2"/>
  <c r="AE25" i="2"/>
  <c r="AK25" i="2" s="1"/>
  <c r="X25" i="2"/>
  <c r="Q25" i="2"/>
  <c r="W25" i="2" s="1"/>
  <c r="F25" i="2"/>
  <c r="J25" i="2" s="1"/>
  <c r="D25" i="2"/>
  <c r="F24" i="2"/>
  <c r="AE23" i="2"/>
  <c r="AL23" i="2" s="1"/>
  <c r="Q23" i="2"/>
  <c r="X23" i="2" s="1"/>
  <c r="F23" i="2"/>
  <c r="D23" i="2"/>
  <c r="AL22" i="2"/>
  <c r="AE22" i="2"/>
  <c r="AK22" i="2" s="1"/>
  <c r="W22" i="2"/>
  <c r="Q22" i="2"/>
  <c r="X22" i="2" s="1"/>
  <c r="F22" i="2"/>
  <c r="J22" i="2" s="1"/>
  <c r="AE21" i="2"/>
  <c r="X21" i="2"/>
  <c r="Q21" i="2"/>
  <c r="W21" i="2" s="1"/>
  <c r="F21" i="2"/>
  <c r="D21" i="2"/>
  <c r="AK20" i="2"/>
  <c r="AE20" i="2"/>
  <c r="U31" i="2"/>
  <c r="Q20" i="2"/>
  <c r="D20" i="2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J8" i="2"/>
  <c r="I8" i="2"/>
  <c r="H8" i="2"/>
  <c r="G8" i="2"/>
  <c r="F8" i="2"/>
  <c r="E8" i="2"/>
  <c r="D8" i="2"/>
  <c r="C8" i="2"/>
  <c r="B8" i="2"/>
  <c r="A8" i="2"/>
  <c r="J7" i="2"/>
  <c r="I7" i="2"/>
  <c r="H7" i="2"/>
  <c r="G7" i="2"/>
  <c r="F7" i="2"/>
  <c r="E7" i="2"/>
  <c r="D7" i="2"/>
  <c r="C7" i="2"/>
  <c r="B7" i="2"/>
  <c r="A7" i="2"/>
  <c r="J6" i="2"/>
  <c r="I6" i="2"/>
  <c r="H6" i="2"/>
  <c r="G6" i="2"/>
  <c r="F6" i="2"/>
  <c r="E6" i="2"/>
  <c r="D6" i="2"/>
  <c r="C6" i="2"/>
  <c r="B6" i="2"/>
  <c r="A6" i="2"/>
  <c r="J5" i="2"/>
  <c r="I5" i="2"/>
  <c r="H5" i="2"/>
  <c r="G5" i="2"/>
  <c r="F5" i="2"/>
  <c r="E5" i="2"/>
  <c r="D5" i="2"/>
  <c r="C5" i="2"/>
  <c r="B5" i="2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H2" i="2"/>
  <c r="E2" i="2"/>
  <c r="B2" i="2"/>
  <c r="A2" i="2"/>
  <c r="A1" i="2"/>
  <c r="AH99" i="3" l="1"/>
  <c r="U99" i="3"/>
  <c r="H71" i="3"/>
  <c r="J63" i="3"/>
  <c r="J62" i="3"/>
  <c r="J65" i="3"/>
  <c r="J64" i="3"/>
  <c r="W61" i="3"/>
  <c r="W62" i="3"/>
  <c r="W63" i="3"/>
  <c r="W65" i="3"/>
  <c r="W64" i="3"/>
  <c r="AJ61" i="3"/>
  <c r="AH71" i="3"/>
  <c r="AJ63" i="3"/>
  <c r="AJ62" i="3"/>
  <c r="AJ65" i="3"/>
  <c r="AJ64" i="3"/>
  <c r="AI31" i="3"/>
  <c r="AK20" i="3"/>
  <c r="AL22" i="3"/>
  <c r="AL21" i="3"/>
  <c r="AK25" i="3"/>
  <c r="AL24" i="3"/>
  <c r="AL23" i="3"/>
  <c r="W25" i="3"/>
  <c r="U31" i="3"/>
  <c r="X22" i="3"/>
  <c r="X21" i="3"/>
  <c r="X24" i="3"/>
  <c r="X23" i="3"/>
  <c r="J22" i="3"/>
  <c r="K20" i="3"/>
  <c r="J21" i="3"/>
  <c r="AL20" i="3"/>
  <c r="K21" i="3"/>
  <c r="H31" i="3"/>
  <c r="J23" i="3"/>
  <c r="J25" i="3"/>
  <c r="AH99" i="2"/>
  <c r="AK93" i="2"/>
  <c r="AK92" i="2"/>
  <c r="U99" i="2"/>
  <c r="X90" i="2"/>
  <c r="X92" i="2"/>
  <c r="K92" i="2"/>
  <c r="K93" i="2"/>
  <c r="J61" i="2"/>
  <c r="J60" i="2"/>
  <c r="J62" i="2"/>
  <c r="H71" i="2"/>
  <c r="J64" i="2"/>
  <c r="W65" i="2"/>
  <c r="U71" i="2"/>
  <c r="W64" i="2"/>
  <c r="AJ65" i="2"/>
  <c r="AK61" i="2"/>
  <c r="AJ64" i="2"/>
  <c r="AI31" i="2"/>
  <c r="AK24" i="2"/>
  <c r="K22" i="2"/>
  <c r="K21" i="2"/>
  <c r="K32" i="2"/>
  <c r="K23" i="2"/>
  <c r="J20" i="2"/>
  <c r="K25" i="2"/>
  <c r="E99" i="2"/>
  <c r="K88" i="2"/>
  <c r="K65" i="2"/>
  <c r="R99" i="2"/>
  <c r="Q95" i="2"/>
  <c r="AE99" i="2"/>
  <c r="AC99" i="2"/>
  <c r="AK65" i="2"/>
  <c r="AC71" i="2"/>
  <c r="AK62" i="2"/>
  <c r="AK64" i="2"/>
  <c r="AJ63" i="2"/>
  <c r="AD67" i="2"/>
  <c r="AE71" i="2"/>
  <c r="P71" i="2"/>
  <c r="Q67" i="2"/>
  <c r="X65" i="2"/>
  <c r="X64" i="2"/>
  <c r="X61" i="2"/>
  <c r="W61" i="2"/>
  <c r="X63" i="2"/>
  <c r="W60" i="2"/>
  <c r="K63" i="2"/>
  <c r="J63" i="2"/>
  <c r="K64" i="2"/>
  <c r="K61" i="2"/>
  <c r="E71" i="2"/>
  <c r="K62" i="2"/>
  <c r="AF31" i="2"/>
  <c r="AD31" i="2"/>
  <c r="AK23" i="2"/>
  <c r="AL25" i="2"/>
  <c r="AK21" i="2"/>
  <c r="AL20" i="2"/>
  <c r="AE27" i="2"/>
  <c r="W24" i="2"/>
  <c r="X24" i="2"/>
  <c r="Q27" i="2"/>
  <c r="R31" i="2"/>
  <c r="W20" i="2"/>
  <c r="P31" i="2"/>
  <c r="X20" i="2"/>
  <c r="W32" i="2" s="1"/>
  <c r="J24" i="2"/>
  <c r="K24" i="2"/>
  <c r="E31" i="2"/>
  <c r="J23" i="2"/>
  <c r="J21" i="2"/>
  <c r="AE99" i="3"/>
  <c r="AK64" i="3"/>
  <c r="AK62" i="3"/>
  <c r="AK63" i="3"/>
  <c r="X63" i="3"/>
  <c r="X65" i="3"/>
  <c r="Q67" i="3"/>
  <c r="X64" i="3"/>
  <c r="X61" i="3"/>
  <c r="AL25" i="3"/>
  <c r="AK21" i="3"/>
  <c r="W21" i="3"/>
  <c r="W24" i="3"/>
  <c r="X25" i="3"/>
  <c r="W20" i="3"/>
  <c r="J24" i="3"/>
  <c r="K24" i="3"/>
  <c r="E31" i="3"/>
  <c r="K23" i="3"/>
  <c r="K25" i="3"/>
  <c r="K22" i="3"/>
  <c r="AK90" i="3"/>
  <c r="AK92" i="3"/>
  <c r="AK89" i="3"/>
  <c r="AK91" i="3"/>
  <c r="AK93" i="3"/>
  <c r="X89" i="3"/>
  <c r="X91" i="3"/>
  <c r="X93" i="3"/>
  <c r="R99" i="3"/>
  <c r="X90" i="3"/>
  <c r="X92" i="3"/>
  <c r="E99" i="3"/>
  <c r="K88" i="3"/>
  <c r="K90" i="3"/>
  <c r="K92" i="3"/>
  <c r="K89" i="3"/>
  <c r="K91" i="3"/>
  <c r="K93" i="3"/>
  <c r="K62" i="3"/>
  <c r="K61" i="3"/>
  <c r="K63" i="3"/>
  <c r="K65" i="3"/>
  <c r="E71" i="3"/>
  <c r="K64" i="3"/>
  <c r="X62" i="3"/>
  <c r="AC71" i="3"/>
  <c r="AK61" i="3"/>
  <c r="AK65" i="3"/>
  <c r="AD67" i="3"/>
  <c r="AK22" i="3"/>
  <c r="AK24" i="3"/>
  <c r="AK23" i="3"/>
  <c r="AF31" i="3"/>
  <c r="AL32" i="3" s="1"/>
  <c r="W23" i="3"/>
  <c r="P31" i="3"/>
  <c r="W22" i="3"/>
  <c r="J20" i="3"/>
  <c r="C31" i="3"/>
  <c r="R31" i="3"/>
  <c r="J60" i="3"/>
  <c r="W60" i="3"/>
  <c r="AJ60" i="3"/>
  <c r="J61" i="3"/>
  <c r="P71" i="3"/>
  <c r="AE71" i="3"/>
  <c r="Q95" i="3"/>
  <c r="H99" i="3"/>
  <c r="AC99" i="3"/>
  <c r="D27" i="3"/>
  <c r="K60" i="3"/>
  <c r="X60" i="3"/>
  <c r="AK60" i="3"/>
  <c r="C71" i="3"/>
  <c r="R71" i="3"/>
  <c r="X72" i="3" s="1"/>
  <c r="J88" i="3"/>
  <c r="W88" i="3"/>
  <c r="AJ88" i="3"/>
  <c r="J89" i="3"/>
  <c r="W89" i="3"/>
  <c r="AJ89" i="3"/>
  <c r="J90" i="3"/>
  <c r="W90" i="3"/>
  <c r="AJ90" i="3"/>
  <c r="J91" i="3"/>
  <c r="W91" i="3"/>
  <c r="AJ91" i="3"/>
  <c r="J92" i="3"/>
  <c r="W92" i="3"/>
  <c r="AJ92" i="3"/>
  <c r="J93" i="3"/>
  <c r="W93" i="3"/>
  <c r="AJ93" i="3"/>
  <c r="AD95" i="3"/>
  <c r="P99" i="3"/>
  <c r="Q27" i="3"/>
  <c r="AD31" i="3"/>
  <c r="D67" i="3"/>
  <c r="X88" i="3"/>
  <c r="AK88" i="3"/>
  <c r="C99" i="3"/>
  <c r="AE27" i="3"/>
  <c r="D95" i="3"/>
  <c r="AK100" i="2"/>
  <c r="AK63" i="2"/>
  <c r="AH71" i="2"/>
  <c r="AK72" i="2" s="1"/>
  <c r="AL24" i="2"/>
  <c r="AK32" i="2" s="1"/>
  <c r="AL32" i="2"/>
  <c r="X32" i="2"/>
  <c r="J100" i="2"/>
  <c r="H99" i="2"/>
  <c r="K100" i="2" s="1"/>
  <c r="D27" i="2"/>
  <c r="K60" i="2"/>
  <c r="X60" i="2"/>
  <c r="AK60" i="2"/>
  <c r="C71" i="2"/>
  <c r="R71" i="2"/>
  <c r="J88" i="2"/>
  <c r="W88" i="2"/>
  <c r="AJ88" i="2"/>
  <c r="J89" i="2"/>
  <c r="W89" i="2"/>
  <c r="AJ89" i="2"/>
  <c r="J90" i="2"/>
  <c r="W90" i="2"/>
  <c r="AJ90" i="2"/>
  <c r="J91" i="2"/>
  <c r="W91" i="2"/>
  <c r="AJ91" i="2"/>
  <c r="J92" i="2"/>
  <c r="W92" i="2"/>
  <c r="AJ92" i="2"/>
  <c r="J93" i="2"/>
  <c r="W93" i="2"/>
  <c r="AJ93" i="2"/>
  <c r="AD95" i="2"/>
  <c r="P99" i="2"/>
  <c r="D67" i="2"/>
  <c r="X88" i="2"/>
  <c r="AK88" i="2"/>
  <c r="AJ100" i="2" s="1"/>
  <c r="AF106" i="2" s="1"/>
  <c r="C99" i="2"/>
  <c r="D95" i="2"/>
  <c r="AK100" i="3" l="1"/>
  <c r="X100" i="3"/>
  <c r="K72" i="3"/>
  <c r="AK72" i="3"/>
  <c r="AK32" i="3"/>
  <c r="X32" i="3"/>
  <c r="W32" i="3"/>
  <c r="W100" i="3"/>
  <c r="S106" i="3" s="1"/>
  <c r="J32" i="3"/>
  <c r="K32" i="3"/>
  <c r="W100" i="2"/>
  <c r="X100" i="2"/>
  <c r="S106" i="2" s="1"/>
  <c r="K72" i="2"/>
  <c r="X72" i="2"/>
  <c r="AJ72" i="2"/>
  <c r="AG38" i="2"/>
  <c r="J32" i="2"/>
  <c r="F38" i="2" s="1"/>
  <c r="F106" i="2"/>
  <c r="W72" i="2"/>
  <c r="S78" i="2" s="1"/>
  <c r="J72" i="2"/>
  <c r="F78" i="2" s="1"/>
  <c r="S38" i="2"/>
  <c r="K100" i="3"/>
  <c r="AJ72" i="3"/>
  <c r="W72" i="3"/>
  <c r="S78" i="3" s="1"/>
  <c r="AG38" i="3"/>
  <c r="AJ100" i="3"/>
  <c r="J100" i="3"/>
  <c r="J72" i="3"/>
  <c r="AF78" i="2"/>
  <c r="AF106" i="3" l="1"/>
  <c r="F78" i="3"/>
  <c r="AF78" i="3"/>
  <c r="S38" i="3"/>
  <c r="F38" i="3"/>
  <c r="F106" i="3"/>
</calcChain>
</file>

<file path=xl/sharedStrings.xml><?xml version="1.0" encoding="utf-8"?>
<sst xmlns="http://schemas.openxmlformats.org/spreadsheetml/2006/main" count="488" uniqueCount="36">
  <si>
    <t>Iron (Fe)</t>
  </si>
  <si>
    <t>Experimental</t>
  </si>
  <si>
    <t>Model</t>
  </si>
  <si>
    <t>Time (min)</t>
  </si>
  <si>
    <r>
      <t>C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(mg/l)</t>
    </r>
  </si>
  <si>
    <t>Ce (mg/l)</t>
  </si>
  <si>
    <t>qt(mg/g)</t>
  </si>
  <si>
    <t>Residual</t>
  </si>
  <si>
    <t>Residual^2</t>
  </si>
  <si>
    <t>*(C9-$D$20)^2</t>
  </si>
  <si>
    <t>Average</t>
  </si>
  <si>
    <t>INTRA PARTICLE DIFFUSION NON LINEAR</t>
  </si>
  <si>
    <t>Avearge</t>
  </si>
  <si>
    <t>Average Exp</t>
  </si>
  <si>
    <t>Average model</t>
  </si>
  <si>
    <t>SSR</t>
  </si>
  <si>
    <t>ASSR</t>
  </si>
  <si>
    <t>*average (D9:D18)</t>
  </si>
  <si>
    <t>*Sum (F9:F18)</t>
  </si>
  <si>
    <t>*SUM(J9:J18)</t>
  </si>
  <si>
    <t>Mass</t>
  </si>
  <si>
    <r>
      <t>K</t>
    </r>
    <r>
      <rPr>
        <vertAlign val="subscript"/>
        <sz val="11"/>
        <color indexed="8"/>
        <rFont val="Calibri"/>
        <family val="2"/>
      </rPr>
      <t>diff</t>
    </r>
  </si>
  <si>
    <t>litres</t>
  </si>
  <si>
    <t>C</t>
  </si>
  <si>
    <t>R^2</t>
  </si>
  <si>
    <t>https://www.youtube.com/watch?v=VkV7uIqYNAY</t>
  </si>
  <si>
    <t>0,174 l/min flow rate ,1,67ml/min oxidation rate &amp; pH 6,5</t>
  </si>
  <si>
    <t>0.262 l/min flow rate ,2.52 ml/min oxidation rate &amp; pH 6,5</t>
  </si>
  <si>
    <t>0.523l/min flow rate ,5.0 ml/min oxidation rate &amp; pH 6,5</t>
  </si>
  <si>
    <t>0,174 l/min flow rate ,1,67ml/min oxidation rate &amp; pH 7,5</t>
  </si>
  <si>
    <t>0.262 l/min flow rate ,2.52 ml/min oxidation rate &amp; pH 7,5</t>
  </si>
  <si>
    <t>0.523l/min flow rate ,5.0 ml/min oxidation rate &amp; pH 7,5</t>
  </si>
  <si>
    <t>0,174 l/min flow rate ,1,67ml/min oxidation rate &amp; pH 8,5</t>
  </si>
  <si>
    <t>0.262 l/min flow rate ,2.52 ml/min oxidation rate &amp; pH 8,5</t>
  </si>
  <si>
    <t>0.523l/min flow rate ,5.0 ml/min oxidation rate &amp; pH 8,5</t>
  </si>
  <si>
    <t>Manganese (Mn)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</si>
</sst>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0" fillId="0" borderId="0" xfId="0" applyNumberFormat="1" applyBorder="1"/>
    <xf numFmtId="0" fontId="0" fillId="0" borderId="0" xfId="0" applyBorder="1"/>
    <xf numFmtId="0" fontId="3" fillId="0" borderId="0" xfId="0" applyFont="1"/>
    <xf numFmtId="164" fontId="0" fillId="0" borderId="0" xfId="0" applyNumberFormat="1"/>
    <xf numFmtId="2" fontId="1" fillId="0" borderId="0" xfId="0" applyNumberFormat="1" applyFont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Intra Particle Non-Linear (Iron)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7191975239347627E-2"/>
                  <c:y val="-9.342128591541951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'[1]Intra Particle non-linear_Fe'!$A$20:$A$25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'[1]Intra Particle non-linear_Fe'!$F$20:$F$25</c:f>
              <c:numCache>
                <c:formatCode>General</c:formatCode>
                <c:ptCount val="6"/>
                <c:pt idx="0">
                  <c:v>1.5768645970451611E-5</c:v>
                </c:pt>
                <c:pt idx="1">
                  <c:v>1.8570660329318995E-5</c:v>
                </c:pt>
                <c:pt idx="2">
                  <c:v>2.0720721567582504E-5</c:v>
                </c:pt>
                <c:pt idx="3">
                  <c:v>2.2533307037593405E-5</c:v>
                </c:pt>
                <c:pt idx="4">
                  <c:v>2.4130226894185136E-5</c:v>
                </c:pt>
                <c:pt idx="5">
                  <c:v>2.5573952800678352E-5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40072"/>
        <c:axId val="150041640"/>
      </c:scatterChart>
      <c:valAx>
        <c:axId val="150040072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Time(min)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1640"/>
        <c:crosses val="autoZero"/>
        <c:crossBetween val="midCat"/>
      </c:valAx>
      <c:valAx>
        <c:axId val="150041640"/>
        <c:scaling>
          <c:orientation val="minMax"/>
          <c:min val="1.5600000000000006E-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qm(mg/g)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0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Intra Particle Non-Linear (Iron)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1.7191975239347627E-2"/>
                  <c:y val="-9.342128591541951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'[1]Intra Particle non-linear_Fe'!$A$20:$A$25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'[1]Intra Particle non-linear_Fe'!$F$20:$F$25</c:f>
              <c:numCache>
                <c:formatCode>General</c:formatCode>
                <c:ptCount val="6"/>
                <c:pt idx="0">
                  <c:v>1.5768645970451611E-5</c:v>
                </c:pt>
                <c:pt idx="1">
                  <c:v>1.8570660329318995E-5</c:v>
                </c:pt>
                <c:pt idx="2">
                  <c:v>2.0720721567582504E-5</c:v>
                </c:pt>
                <c:pt idx="3">
                  <c:v>2.2533307037593405E-5</c:v>
                </c:pt>
                <c:pt idx="4">
                  <c:v>2.4130226894185136E-5</c:v>
                </c:pt>
                <c:pt idx="5">
                  <c:v>2.5573952800678352E-5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42032"/>
        <c:axId val="150043208"/>
      </c:scatterChart>
      <c:valAx>
        <c:axId val="150042032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Time(min)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3208"/>
        <c:crosses val="autoZero"/>
        <c:crossBetween val="midCat"/>
      </c:valAx>
      <c:valAx>
        <c:axId val="150043208"/>
        <c:scaling>
          <c:orientation val="minMax"/>
          <c:min val="1.5600000000000006E-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qm(mg/g)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2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9525</xdr:rowOff>
    </xdr:from>
    <xdr:to>
      <xdr:col>6</xdr:col>
      <xdr:colOff>38100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9525</xdr:rowOff>
    </xdr:from>
    <xdr:to>
      <xdr:col>6</xdr:col>
      <xdr:colOff>38100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ults%20&amp;%20Graphs%20Spread%20Sheet_2022_Non%20Lin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 of 6.5"/>
      <sheetName val="pH of 7.5"/>
      <sheetName val="pH of 8.5"/>
      <sheetName val="Initial Results"/>
      <sheetName val="Graphs"/>
      <sheetName val="First Results Graphs"/>
      <sheetName val="Comparison Graphs %"/>
      <sheetName val="Iron Graphs"/>
      <sheetName val="Manganese Graphs"/>
      <sheetName val="Langm Isotherm(non-linear)_Fe"/>
      <sheetName val="Langmuir Iso(non-linear)_Mn"/>
      <sheetName val="Freundlich Isoth(non-linear)_Fe"/>
      <sheetName val="Freundlich Iso(non-linear)_Mn"/>
      <sheetName val="Temkin_Fe(nonlinear)"/>
      <sheetName val="Temkin_Mn(nonlinear)"/>
      <sheetName val="Dub_Fe(nonlinear)"/>
      <sheetName val="Dub_Mn(nonlinear)"/>
      <sheetName val="Fe_non linear"/>
      <sheetName val="Mn_non linear"/>
      <sheetName val="Pseudo non linear First Ord_Fe"/>
      <sheetName val="Pseudo first ord non linear_Mn"/>
      <sheetName val="Pseudo seco order non-linear_Fe"/>
      <sheetName val="Pseudo non linear Sec_Mn"/>
      <sheetName val="Elovich Kinetic non-linear_Fe"/>
      <sheetName val="Elovich Kinetic non linear_Mn"/>
      <sheetName val="Intra Particle non-linear_Fe"/>
      <sheetName val="Intra Particle non_linear_Mn"/>
      <sheetName val="Statistics"/>
      <sheetName val="Error Function_Fe"/>
      <sheetName val="Error Function_M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4">
          <cell r="A34" t="str">
            <v>Iron (mg/l)</v>
          </cell>
        </row>
        <row r="35">
          <cell r="A35" t="str">
            <v>Time (min)</v>
          </cell>
          <cell r="B35">
            <v>6.5</v>
          </cell>
          <cell r="E35">
            <v>7.5</v>
          </cell>
          <cell r="H35">
            <v>8.5</v>
          </cell>
        </row>
        <row r="36">
          <cell r="B36" t="str">
            <v>0,174 (l/min)</v>
          </cell>
          <cell r="C36" t="str">
            <v>0,262 (l/min)</v>
          </cell>
          <cell r="D36" t="str">
            <v>0,523 (l/min)</v>
          </cell>
          <cell r="E36" t="str">
            <v>0,174 (l/min)</v>
          </cell>
          <cell r="F36" t="str">
            <v>0,262 (l/min)</v>
          </cell>
          <cell r="G36" t="str">
            <v>0,523 (l/min)</v>
          </cell>
          <cell r="H36" t="str">
            <v>0,174 (l/min)</v>
          </cell>
          <cell r="I36" t="str">
            <v>0,262 (l/min)</v>
          </cell>
          <cell r="J36" t="str">
            <v>0,523 (l/min)</v>
          </cell>
        </row>
        <row r="37">
          <cell r="B37" t="str">
            <v>1,67 (ml/min)</v>
          </cell>
          <cell r="C37" t="str">
            <v>2,52(ml/min)</v>
          </cell>
          <cell r="D37" t="str">
            <v>5,0 (ml/min)</v>
          </cell>
          <cell r="E37" t="str">
            <v>1,67 (ml/min)</v>
          </cell>
          <cell r="F37" t="str">
            <v>2,52(ml/min)</v>
          </cell>
          <cell r="G37" t="str">
            <v>5,0 (ml/min)</v>
          </cell>
          <cell r="H37" t="str">
            <v>1,67 (ml/min)</v>
          </cell>
          <cell r="I37" t="str">
            <v>2,52(ml/min)</v>
          </cell>
          <cell r="J37" t="str">
            <v>5,0 (ml/min)</v>
          </cell>
        </row>
        <row r="38">
          <cell r="A38">
            <v>10</v>
          </cell>
          <cell r="B38">
            <v>2.5</v>
          </cell>
          <cell r="C38">
            <v>2.8</v>
          </cell>
          <cell r="D38">
            <v>2.2000000000000002</v>
          </cell>
          <cell r="E38">
            <v>1.6</v>
          </cell>
          <cell r="F38">
            <v>1.63</v>
          </cell>
          <cell r="G38">
            <v>1.6</v>
          </cell>
          <cell r="H38">
            <v>1.8966666666666665</v>
          </cell>
          <cell r="I38">
            <v>1.8</v>
          </cell>
          <cell r="J38">
            <v>1.8466666666666667</v>
          </cell>
        </row>
        <row r="39">
          <cell r="A39">
            <v>20</v>
          </cell>
          <cell r="B39">
            <v>1.24</v>
          </cell>
          <cell r="C39">
            <v>2.6</v>
          </cell>
          <cell r="D39">
            <v>2.2000000000000002</v>
          </cell>
          <cell r="E39">
            <v>1.1100000000000001</v>
          </cell>
          <cell r="F39">
            <v>1.2</v>
          </cell>
          <cell r="G39">
            <v>1.5</v>
          </cell>
          <cell r="H39">
            <v>0.90666666666666673</v>
          </cell>
          <cell r="I39">
            <v>1.2766666666666666</v>
          </cell>
          <cell r="J39">
            <v>1.1399999999999999</v>
          </cell>
        </row>
        <row r="40">
          <cell r="A40">
            <v>30</v>
          </cell>
          <cell r="B40">
            <v>1.07</v>
          </cell>
          <cell r="C40">
            <v>2.38</v>
          </cell>
          <cell r="D40">
            <v>2.29</v>
          </cell>
          <cell r="E40">
            <v>0.54</v>
          </cell>
          <cell r="F40">
            <v>0.89</v>
          </cell>
          <cell r="G40">
            <v>1.24</v>
          </cell>
          <cell r="H40">
            <v>0.34999999999999992</v>
          </cell>
          <cell r="I40">
            <v>0.93666666666666665</v>
          </cell>
          <cell r="J40">
            <v>1.01</v>
          </cell>
        </row>
        <row r="41">
          <cell r="A41">
            <v>40</v>
          </cell>
          <cell r="B41">
            <v>1.1000000000000001</v>
          </cell>
          <cell r="C41">
            <v>1.8</v>
          </cell>
          <cell r="D41">
            <v>2.2000000000000002</v>
          </cell>
          <cell r="E41">
            <v>0.44</v>
          </cell>
          <cell r="F41">
            <v>0.9</v>
          </cell>
          <cell r="G41">
            <v>1.2</v>
          </cell>
          <cell r="H41">
            <v>0.19666666666666668</v>
          </cell>
          <cell r="I41">
            <v>0.71333333333333326</v>
          </cell>
          <cell r="J41">
            <v>0.65666666666666673</v>
          </cell>
        </row>
        <row r="42">
          <cell r="A42">
            <v>50</v>
          </cell>
          <cell r="B42">
            <v>1.1499999999999999</v>
          </cell>
          <cell r="C42">
            <v>2</v>
          </cell>
          <cell r="D42">
            <v>2.4</v>
          </cell>
          <cell r="E42">
            <v>0.45</v>
          </cell>
          <cell r="F42">
            <v>0.9</v>
          </cell>
          <cell r="G42">
            <v>1.1000000000000001</v>
          </cell>
          <cell r="H42">
            <v>0.18333333333333335</v>
          </cell>
          <cell r="I42">
            <v>0.57999999999999996</v>
          </cell>
          <cell r="J42">
            <v>0.58333333333333337</v>
          </cell>
        </row>
        <row r="43">
          <cell r="A43">
            <v>60</v>
          </cell>
          <cell r="B43">
            <v>1.3</v>
          </cell>
          <cell r="C43">
            <v>1.71</v>
          </cell>
          <cell r="D43">
            <v>2.56</v>
          </cell>
          <cell r="E43">
            <v>0.42</v>
          </cell>
          <cell r="F43">
            <v>0.89</v>
          </cell>
          <cell r="G43">
            <v>1.1100000000000001</v>
          </cell>
          <cell r="H43">
            <v>0.1466666666666667</v>
          </cell>
          <cell r="I43">
            <v>0.54333333333333333</v>
          </cell>
          <cell r="J43">
            <v>0.60666666666666658</v>
          </cell>
        </row>
      </sheetData>
      <sheetData sheetId="8">
        <row r="34">
          <cell r="C34" t="str">
            <v>Manganese (mg/l)</v>
          </cell>
        </row>
        <row r="35">
          <cell r="C35" t="str">
            <v>Time (min)</v>
          </cell>
          <cell r="D35">
            <v>6.5</v>
          </cell>
          <cell r="G35">
            <v>7.5</v>
          </cell>
          <cell r="J35">
            <v>8.5</v>
          </cell>
        </row>
        <row r="36">
          <cell r="D36" t="str">
            <v>0,174 (l/min)</v>
          </cell>
          <cell r="E36" t="str">
            <v>0,262 (l/min)</v>
          </cell>
          <cell r="F36" t="str">
            <v>0,523 (l/min)</v>
          </cell>
          <cell r="G36" t="str">
            <v>0,174 (l/min)</v>
          </cell>
          <cell r="H36" t="str">
            <v>0,262 (l/min)</v>
          </cell>
          <cell r="I36" t="str">
            <v>0,523 (l/min)</v>
          </cell>
          <cell r="J36" t="str">
            <v>0,174 (l/min)</v>
          </cell>
          <cell r="K36" t="str">
            <v>0,262 (l/min)</v>
          </cell>
          <cell r="L36" t="str">
            <v>0,523 (l/min)</v>
          </cell>
        </row>
        <row r="37">
          <cell r="D37" t="str">
            <v>1,67 (ml/min)</v>
          </cell>
          <cell r="E37" t="str">
            <v>2,52(ml/min)</v>
          </cell>
          <cell r="F37" t="str">
            <v>5,0 (ml/min)</v>
          </cell>
          <cell r="G37" t="str">
            <v>1,67 (ml/min)</v>
          </cell>
          <cell r="H37" t="str">
            <v>2,52(ml/min)</v>
          </cell>
          <cell r="I37" t="str">
            <v>5,0 (ml/min)</v>
          </cell>
          <cell r="J37" t="str">
            <v>1,67 (ml/min)</v>
          </cell>
          <cell r="K37" t="str">
            <v>2,52(ml/min)</v>
          </cell>
          <cell r="L37" t="str">
            <v>5,0 (ml/min)</v>
          </cell>
        </row>
        <row r="38">
          <cell r="C38">
            <v>10</v>
          </cell>
          <cell r="D38">
            <v>0.3</v>
          </cell>
          <cell r="E38">
            <v>0.2</v>
          </cell>
          <cell r="F38">
            <v>0.5</v>
          </cell>
          <cell r="G38">
            <v>0.53</v>
          </cell>
          <cell r="H38">
            <v>0.37</v>
          </cell>
          <cell r="I38">
            <v>0.5</v>
          </cell>
          <cell r="J38">
            <v>0.53333333333333333</v>
          </cell>
          <cell r="K38">
            <v>0.53333333333333333</v>
          </cell>
          <cell r="L38">
            <v>0.6333333333333333</v>
          </cell>
        </row>
        <row r="39">
          <cell r="C39">
            <v>20</v>
          </cell>
          <cell r="D39">
            <v>0.4</v>
          </cell>
          <cell r="E39">
            <v>0.2</v>
          </cell>
          <cell r="F39">
            <v>0.6</v>
          </cell>
          <cell r="G39">
            <v>0.5</v>
          </cell>
          <cell r="H39">
            <v>0.3</v>
          </cell>
          <cell r="I39">
            <v>0.6</v>
          </cell>
          <cell r="J39">
            <v>0.56666666666666676</v>
          </cell>
          <cell r="K39">
            <v>0.5</v>
          </cell>
          <cell r="L39">
            <v>0.5</v>
          </cell>
        </row>
        <row r="40">
          <cell r="C40">
            <v>30</v>
          </cell>
          <cell r="D40">
            <v>0.63</v>
          </cell>
          <cell r="E40">
            <v>0.37</v>
          </cell>
          <cell r="F40">
            <v>0.63</v>
          </cell>
          <cell r="G40">
            <v>0.5</v>
          </cell>
          <cell r="H40">
            <v>0.33</v>
          </cell>
          <cell r="I40">
            <v>0.63</v>
          </cell>
          <cell r="J40">
            <v>0.46666666666666662</v>
          </cell>
          <cell r="K40">
            <v>0.5</v>
          </cell>
          <cell r="L40">
            <v>0.56666666666666676</v>
          </cell>
        </row>
        <row r="41">
          <cell r="C41">
            <v>40</v>
          </cell>
          <cell r="D41">
            <v>0.6</v>
          </cell>
          <cell r="E41">
            <v>0.3</v>
          </cell>
          <cell r="F41">
            <v>0.6</v>
          </cell>
          <cell r="G41">
            <v>0.5</v>
          </cell>
          <cell r="H41">
            <v>0.4</v>
          </cell>
          <cell r="I41">
            <v>0.6</v>
          </cell>
          <cell r="J41">
            <v>0.33333333333333331</v>
          </cell>
          <cell r="K41">
            <v>0.5</v>
          </cell>
          <cell r="L41">
            <v>0.56666666666666676</v>
          </cell>
        </row>
        <row r="42">
          <cell r="C42">
            <v>50</v>
          </cell>
          <cell r="D42">
            <v>0.5</v>
          </cell>
          <cell r="E42">
            <v>0.3</v>
          </cell>
          <cell r="F42">
            <v>0.4</v>
          </cell>
          <cell r="G42">
            <v>0.5</v>
          </cell>
          <cell r="H42">
            <v>0.4</v>
          </cell>
          <cell r="I42">
            <v>0.4</v>
          </cell>
          <cell r="J42">
            <v>0.43333333333333335</v>
          </cell>
          <cell r="K42">
            <v>0.46666666666666662</v>
          </cell>
          <cell r="L42">
            <v>0.6333333333333333</v>
          </cell>
        </row>
        <row r="43">
          <cell r="C43">
            <v>60</v>
          </cell>
          <cell r="D43">
            <v>0.5</v>
          </cell>
          <cell r="E43">
            <v>0.37</v>
          </cell>
          <cell r="F43">
            <v>0.5</v>
          </cell>
          <cell r="G43">
            <v>0.47</v>
          </cell>
          <cell r="H43">
            <v>0.3</v>
          </cell>
          <cell r="I43">
            <v>0.5</v>
          </cell>
          <cell r="J43">
            <v>0.53333333333333333</v>
          </cell>
          <cell r="K43">
            <v>0.53333333333333333</v>
          </cell>
          <cell r="L43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A17">
            <v>10</v>
          </cell>
        </row>
      </sheetData>
      <sheetData sheetId="22" refreshError="1"/>
      <sheetData sheetId="23">
        <row r="16">
          <cell r="E16">
            <v>2.3025850929940459</v>
          </cell>
        </row>
      </sheetData>
      <sheetData sheetId="24" refreshError="1"/>
      <sheetData sheetId="25">
        <row r="20">
          <cell r="A20">
            <v>10</v>
          </cell>
          <cell r="F20">
            <v>1.5768645970451611E-5</v>
          </cell>
        </row>
        <row r="21">
          <cell r="A21">
            <v>20</v>
          </cell>
          <cell r="F21">
            <v>1.8570660329318995E-5</v>
          </cell>
        </row>
        <row r="22">
          <cell r="A22">
            <v>30</v>
          </cell>
          <cell r="F22">
            <v>2.0720721567582504E-5</v>
          </cell>
        </row>
        <row r="23">
          <cell r="A23">
            <v>40</v>
          </cell>
          <cell r="F23">
            <v>2.2533307037593405E-5</v>
          </cell>
        </row>
        <row r="24">
          <cell r="A24">
            <v>50</v>
          </cell>
          <cell r="F24">
            <v>2.4130226894185136E-5</v>
          </cell>
        </row>
        <row r="25">
          <cell r="A25">
            <v>60</v>
          </cell>
          <cell r="F25">
            <v>2.5573952800678352E-5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opLeftCell="P76" workbookViewId="0">
      <selection activeCell="AF110" sqref="AF110"/>
    </sheetView>
  </sheetViews>
  <sheetFormatPr defaultRowHeight="15" x14ac:dyDescent="0.25"/>
  <cols>
    <col min="1" max="1" width="10.7109375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customWidth="1"/>
    <col min="7" max="7" width="12.28515625" customWidth="1"/>
    <col min="8" max="8" width="13.140625" bestFit="1" customWidth="1"/>
    <col min="9" max="9" width="12.5703125" bestFit="1" customWidth="1"/>
    <col min="10" max="10" width="12.28515625" customWidth="1"/>
    <col min="11" max="11" width="12" bestFit="1" customWidth="1"/>
    <col min="13" max="13" width="9.140625" style="1"/>
    <col min="19" max="19" width="12" bestFit="1" customWidth="1"/>
    <col min="26" max="26" width="9.140625" style="1"/>
    <col min="32" max="33" width="12" bestFit="1" customWidth="1"/>
    <col min="257" max="257" width="10.7109375" customWidth="1"/>
    <col min="258" max="258" width="13.140625" bestFit="1" customWidth="1"/>
    <col min="259" max="259" width="12.5703125" bestFit="1" customWidth="1"/>
    <col min="260" max="260" width="12.28515625" bestFit="1" customWidth="1"/>
    <col min="261" max="261" width="13.140625" bestFit="1" customWidth="1"/>
    <col min="262" max="262" width="12.5703125" customWidth="1"/>
    <col min="263" max="263" width="12.28515625" customWidth="1"/>
    <col min="264" max="264" width="13.140625" bestFit="1" customWidth="1"/>
    <col min="265" max="265" width="12.5703125" bestFit="1" customWidth="1"/>
    <col min="266" max="266" width="12.28515625" customWidth="1"/>
    <col min="267" max="267" width="12" bestFit="1" customWidth="1"/>
    <col min="288" max="288" width="12" bestFit="1" customWidth="1"/>
    <col min="513" max="513" width="10.7109375" customWidth="1"/>
    <col min="514" max="514" width="13.140625" bestFit="1" customWidth="1"/>
    <col min="515" max="515" width="12.5703125" bestFit="1" customWidth="1"/>
    <col min="516" max="516" width="12.28515625" bestFit="1" customWidth="1"/>
    <col min="517" max="517" width="13.140625" bestFit="1" customWidth="1"/>
    <col min="518" max="518" width="12.5703125" customWidth="1"/>
    <col min="519" max="519" width="12.28515625" customWidth="1"/>
    <col min="520" max="520" width="13.140625" bestFit="1" customWidth="1"/>
    <col min="521" max="521" width="12.5703125" bestFit="1" customWidth="1"/>
    <col min="522" max="522" width="12.28515625" customWidth="1"/>
    <col min="523" max="523" width="12" bestFit="1" customWidth="1"/>
    <col min="544" max="544" width="12" bestFit="1" customWidth="1"/>
    <col min="769" max="769" width="10.7109375" customWidth="1"/>
    <col min="770" max="770" width="13.140625" bestFit="1" customWidth="1"/>
    <col min="771" max="771" width="12.5703125" bestFit="1" customWidth="1"/>
    <col min="772" max="772" width="12.28515625" bestFit="1" customWidth="1"/>
    <col min="773" max="773" width="13.140625" bestFit="1" customWidth="1"/>
    <col min="774" max="774" width="12.5703125" customWidth="1"/>
    <col min="775" max="775" width="12.28515625" customWidth="1"/>
    <col min="776" max="776" width="13.140625" bestFit="1" customWidth="1"/>
    <col min="777" max="777" width="12.5703125" bestFit="1" customWidth="1"/>
    <col min="778" max="778" width="12.28515625" customWidth="1"/>
    <col min="779" max="779" width="12" bestFit="1" customWidth="1"/>
    <col min="800" max="800" width="12" bestFit="1" customWidth="1"/>
    <col min="1025" max="1025" width="10.7109375" customWidth="1"/>
    <col min="1026" max="1026" width="13.140625" bestFit="1" customWidth="1"/>
    <col min="1027" max="1027" width="12.5703125" bestFit="1" customWidth="1"/>
    <col min="1028" max="1028" width="12.28515625" bestFit="1" customWidth="1"/>
    <col min="1029" max="1029" width="13.140625" bestFit="1" customWidth="1"/>
    <col min="1030" max="1030" width="12.5703125" customWidth="1"/>
    <col min="1031" max="1031" width="12.28515625" customWidth="1"/>
    <col min="1032" max="1032" width="13.140625" bestFit="1" customWidth="1"/>
    <col min="1033" max="1033" width="12.5703125" bestFit="1" customWidth="1"/>
    <col min="1034" max="1034" width="12.28515625" customWidth="1"/>
    <col min="1035" max="1035" width="12" bestFit="1" customWidth="1"/>
    <col min="1056" max="1056" width="12" bestFit="1" customWidth="1"/>
    <col min="1281" max="1281" width="10.7109375" customWidth="1"/>
    <col min="1282" max="1282" width="13.140625" bestFit="1" customWidth="1"/>
    <col min="1283" max="1283" width="12.5703125" bestFit="1" customWidth="1"/>
    <col min="1284" max="1284" width="12.28515625" bestFit="1" customWidth="1"/>
    <col min="1285" max="1285" width="13.140625" bestFit="1" customWidth="1"/>
    <col min="1286" max="1286" width="12.5703125" customWidth="1"/>
    <col min="1287" max="1287" width="12.28515625" customWidth="1"/>
    <col min="1288" max="1288" width="13.140625" bestFit="1" customWidth="1"/>
    <col min="1289" max="1289" width="12.5703125" bestFit="1" customWidth="1"/>
    <col min="1290" max="1290" width="12.28515625" customWidth="1"/>
    <col min="1291" max="1291" width="12" bestFit="1" customWidth="1"/>
    <col min="1312" max="1312" width="12" bestFit="1" customWidth="1"/>
    <col min="1537" max="1537" width="10.7109375" customWidth="1"/>
    <col min="1538" max="1538" width="13.140625" bestFit="1" customWidth="1"/>
    <col min="1539" max="1539" width="12.5703125" bestFit="1" customWidth="1"/>
    <col min="1540" max="1540" width="12.28515625" bestFit="1" customWidth="1"/>
    <col min="1541" max="1541" width="13.140625" bestFit="1" customWidth="1"/>
    <col min="1542" max="1542" width="12.5703125" customWidth="1"/>
    <col min="1543" max="1543" width="12.28515625" customWidth="1"/>
    <col min="1544" max="1544" width="13.140625" bestFit="1" customWidth="1"/>
    <col min="1545" max="1545" width="12.5703125" bestFit="1" customWidth="1"/>
    <col min="1546" max="1546" width="12.28515625" customWidth="1"/>
    <col min="1547" max="1547" width="12" bestFit="1" customWidth="1"/>
    <col min="1568" max="1568" width="12" bestFit="1" customWidth="1"/>
    <col min="1793" max="1793" width="10.7109375" customWidth="1"/>
    <col min="1794" max="1794" width="13.140625" bestFit="1" customWidth="1"/>
    <col min="1795" max="1795" width="12.5703125" bestFit="1" customWidth="1"/>
    <col min="1796" max="1796" width="12.28515625" bestFit="1" customWidth="1"/>
    <col min="1797" max="1797" width="13.140625" bestFit="1" customWidth="1"/>
    <col min="1798" max="1798" width="12.5703125" customWidth="1"/>
    <col min="1799" max="1799" width="12.28515625" customWidth="1"/>
    <col min="1800" max="1800" width="13.140625" bestFit="1" customWidth="1"/>
    <col min="1801" max="1801" width="12.5703125" bestFit="1" customWidth="1"/>
    <col min="1802" max="1802" width="12.28515625" customWidth="1"/>
    <col min="1803" max="1803" width="12" bestFit="1" customWidth="1"/>
    <col min="1824" max="1824" width="12" bestFit="1" customWidth="1"/>
    <col min="2049" max="2049" width="10.7109375" customWidth="1"/>
    <col min="2050" max="2050" width="13.140625" bestFit="1" customWidth="1"/>
    <col min="2051" max="2051" width="12.5703125" bestFit="1" customWidth="1"/>
    <col min="2052" max="2052" width="12.28515625" bestFit="1" customWidth="1"/>
    <col min="2053" max="2053" width="13.140625" bestFit="1" customWidth="1"/>
    <col min="2054" max="2054" width="12.5703125" customWidth="1"/>
    <col min="2055" max="2055" width="12.28515625" customWidth="1"/>
    <col min="2056" max="2056" width="13.140625" bestFit="1" customWidth="1"/>
    <col min="2057" max="2057" width="12.5703125" bestFit="1" customWidth="1"/>
    <col min="2058" max="2058" width="12.28515625" customWidth="1"/>
    <col min="2059" max="2059" width="12" bestFit="1" customWidth="1"/>
    <col min="2080" max="2080" width="12" bestFit="1" customWidth="1"/>
    <col min="2305" max="2305" width="10.7109375" customWidth="1"/>
    <col min="2306" max="2306" width="13.140625" bestFit="1" customWidth="1"/>
    <col min="2307" max="2307" width="12.5703125" bestFit="1" customWidth="1"/>
    <col min="2308" max="2308" width="12.28515625" bestFit="1" customWidth="1"/>
    <col min="2309" max="2309" width="13.140625" bestFit="1" customWidth="1"/>
    <col min="2310" max="2310" width="12.5703125" customWidth="1"/>
    <col min="2311" max="2311" width="12.28515625" customWidth="1"/>
    <col min="2312" max="2312" width="13.140625" bestFit="1" customWidth="1"/>
    <col min="2313" max="2313" width="12.5703125" bestFit="1" customWidth="1"/>
    <col min="2314" max="2314" width="12.28515625" customWidth="1"/>
    <col min="2315" max="2315" width="12" bestFit="1" customWidth="1"/>
    <col min="2336" max="2336" width="12" bestFit="1" customWidth="1"/>
    <col min="2561" max="2561" width="10.7109375" customWidth="1"/>
    <col min="2562" max="2562" width="13.140625" bestFit="1" customWidth="1"/>
    <col min="2563" max="2563" width="12.5703125" bestFit="1" customWidth="1"/>
    <col min="2564" max="2564" width="12.28515625" bestFit="1" customWidth="1"/>
    <col min="2565" max="2565" width="13.140625" bestFit="1" customWidth="1"/>
    <col min="2566" max="2566" width="12.5703125" customWidth="1"/>
    <col min="2567" max="2567" width="12.28515625" customWidth="1"/>
    <col min="2568" max="2568" width="13.140625" bestFit="1" customWidth="1"/>
    <col min="2569" max="2569" width="12.5703125" bestFit="1" customWidth="1"/>
    <col min="2570" max="2570" width="12.28515625" customWidth="1"/>
    <col min="2571" max="2571" width="12" bestFit="1" customWidth="1"/>
    <col min="2592" max="2592" width="12" bestFit="1" customWidth="1"/>
    <col min="2817" max="2817" width="10.7109375" customWidth="1"/>
    <col min="2818" max="2818" width="13.140625" bestFit="1" customWidth="1"/>
    <col min="2819" max="2819" width="12.5703125" bestFit="1" customWidth="1"/>
    <col min="2820" max="2820" width="12.28515625" bestFit="1" customWidth="1"/>
    <col min="2821" max="2821" width="13.140625" bestFit="1" customWidth="1"/>
    <col min="2822" max="2822" width="12.5703125" customWidth="1"/>
    <col min="2823" max="2823" width="12.28515625" customWidth="1"/>
    <col min="2824" max="2824" width="13.140625" bestFit="1" customWidth="1"/>
    <col min="2825" max="2825" width="12.5703125" bestFit="1" customWidth="1"/>
    <col min="2826" max="2826" width="12.28515625" customWidth="1"/>
    <col min="2827" max="2827" width="12" bestFit="1" customWidth="1"/>
    <col min="2848" max="2848" width="12" bestFit="1" customWidth="1"/>
    <col min="3073" max="3073" width="10.7109375" customWidth="1"/>
    <col min="3074" max="3074" width="13.140625" bestFit="1" customWidth="1"/>
    <col min="3075" max="3075" width="12.5703125" bestFit="1" customWidth="1"/>
    <col min="3076" max="3076" width="12.28515625" bestFit="1" customWidth="1"/>
    <col min="3077" max="3077" width="13.140625" bestFit="1" customWidth="1"/>
    <col min="3078" max="3078" width="12.5703125" customWidth="1"/>
    <col min="3079" max="3079" width="12.28515625" customWidth="1"/>
    <col min="3080" max="3080" width="13.140625" bestFit="1" customWidth="1"/>
    <col min="3081" max="3081" width="12.5703125" bestFit="1" customWidth="1"/>
    <col min="3082" max="3082" width="12.28515625" customWidth="1"/>
    <col min="3083" max="3083" width="12" bestFit="1" customWidth="1"/>
    <col min="3104" max="3104" width="12" bestFit="1" customWidth="1"/>
    <col min="3329" max="3329" width="10.7109375" customWidth="1"/>
    <col min="3330" max="3330" width="13.140625" bestFit="1" customWidth="1"/>
    <col min="3331" max="3331" width="12.5703125" bestFit="1" customWidth="1"/>
    <col min="3332" max="3332" width="12.28515625" bestFit="1" customWidth="1"/>
    <col min="3333" max="3333" width="13.140625" bestFit="1" customWidth="1"/>
    <col min="3334" max="3334" width="12.5703125" customWidth="1"/>
    <col min="3335" max="3335" width="12.28515625" customWidth="1"/>
    <col min="3336" max="3336" width="13.140625" bestFit="1" customWidth="1"/>
    <col min="3337" max="3337" width="12.5703125" bestFit="1" customWidth="1"/>
    <col min="3338" max="3338" width="12.28515625" customWidth="1"/>
    <col min="3339" max="3339" width="12" bestFit="1" customWidth="1"/>
    <col min="3360" max="3360" width="12" bestFit="1" customWidth="1"/>
    <col min="3585" max="3585" width="10.7109375" customWidth="1"/>
    <col min="3586" max="3586" width="13.140625" bestFit="1" customWidth="1"/>
    <col min="3587" max="3587" width="12.5703125" bestFit="1" customWidth="1"/>
    <col min="3588" max="3588" width="12.28515625" bestFit="1" customWidth="1"/>
    <col min="3589" max="3589" width="13.140625" bestFit="1" customWidth="1"/>
    <col min="3590" max="3590" width="12.5703125" customWidth="1"/>
    <col min="3591" max="3591" width="12.28515625" customWidth="1"/>
    <col min="3592" max="3592" width="13.140625" bestFit="1" customWidth="1"/>
    <col min="3593" max="3593" width="12.5703125" bestFit="1" customWidth="1"/>
    <col min="3594" max="3594" width="12.28515625" customWidth="1"/>
    <col min="3595" max="3595" width="12" bestFit="1" customWidth="1"/>
    <col min="3616" max="3616" width="12" bestFit="1" customWidth="1"/>
    <col min="3841" max="3841" width="10.7109375" customWidth="1"/>
    <col min="3842" max="3842" width="13.140625" bestFit="1" customWidth="1"/>
    <col min="3843" max="3843" width="12.5703125" bestFit="1" customWidth="1"/>
    <col min="3844" max="3844" width="12.28515625" bestFit="1" customWidth="1"/>
    <col min="3845" max="3845" width="13.140625" bestFit="1" customWidth="1"/>
    <col min="3846" max="3846" width="12.5703125" customWidth="1"/>
    <col min="3847" max="3847" width="12.28515625" customWidth="1"/>
    <col min="3848" max="3848" width="13.140625" bestFit="1" customWidth="1"/>
    <col min="3849" max="3849" width="12.5703125" bestFit="1" customWidth="1"/>
    <col min="3850" max="3850" width="12.28515625" customWidth="1"/>
    <col min="3851" max="3851" width="12" bestFit="1" customWidth="1"/>
    <col min="3872" max="3872" width="12" bestFit="1" customWidth="1"/>
    <col min="4097" max="4097" width="10.7109375" customWidth="1"/>
    <col min="4098" max="4098" width="13.140625" bestFit="1" customWidth="1"/>
    <col min="4099" max="4099" width="12.5703125" bestFit="1" customWidth="1"/>
    <col min="4100" max="4100" width="12.28515625" bestFit="1" customWidth="1"/>
    <col min="4101" max="4101" width="13.140625" bestFit="1" customWidth="1"/>
    <col min="4102" max="4102" width="12.5703125" customWidth="1"/>
    <col min="4103" max="4103" width="12.28515625" customWidth="1"/>
    <col min="4104" max="4104" width="13.140625" bestFit="1" customWidth="1"/>
    <col min="4105" max="4105" width="12.5703125" bestFit="1" customWidth="1"/>
    <col min="4106" max="4106" width="12.28515625" customWidth="1"/>
    <col min="4107" max="4107" width="12" bestFit="1" customWidth="1"/>
    <col min="4128" max="4128" width="12" bestFit="1" customWidth="1"/>
    <col min="4353" max="4353" width="10.7109375" customWidth="1"/>
    <col min="4354" max="4354" width="13.140625" bestFit="1" customWidth="1"/>
    <col min="4355" max="4355" width="12.5703125" bestFit="1" customWidth="1"/>
    <col min="4356" max="4356" width="12.28515625" bestFit="1" customWidth="1"/>
    <col min="4357" max="4357" width="13.140625" bestFit="1" customWidth="1"/>
    <col min="4358" max="4358" width="12.5703125" customWidth="1"/>
    <col min="4359" max="4359" width="12.28515625" customWidth="1"/>
    <col min="4360" max="4360" width="13.140625" bestFit="1" customWidth="1"/>
    <col min="4361" max="4361" width="12.5703125" bestFit="1" customWidth="1"/>
    <col min="4362" max="4362" width="12.28515625" customWidth="1"/>
    <col min="4363" max="4363" width="12" bestFit="1" customWidth="1"/>
    <col min="4384" max="4384" width="12" bestFit="1" customWidth="1"/>
    <col min="4609" max="4609" width="10.7109375" customWidth="1"/>
    <col min="4610" max="4610" width="13.140625" bestFit="1" customWidth="1"/>
    <col min="4611" max="4611" width="12.5703125" bestFit="1" customWidth="1"/>
    <col min="4612" max="4612" width="12.28515625" bestFit="1" customWidth="1"/>
    <col min="4613" max="4613" width="13.140625" bestFit="1" customWidth="1"/>
    <col min="4614" max="4614" width="12.5703125" customWidth="1"/>
    <col min="4615" max="4615" width="12.28515625" customWidth="1"/>
    <col min="4616" max="4616" width="13.140625" bestFit="1" customWidth="1"/>
    <col min="4617" max="4617" width="12.5703125" bestFit="1" customWidth="1"/>
    <col min="4618" max="4618" width="12.28515625" customWidth="1"/>
    <col min="4619" max="4619" width="12" bestFit="1" customWidth="1"/>
    <col min="4640" max="4640" width="12" bestFit="1" customWidth="1"/>
    <col min="4865" max="4865" width="10.7109375" customWidth="1"/>
    <col min="4866" max="4866" width="13.140625" bestFit="1" customWidth="1"/>
    <col min="4867" max="4867" width="12.5703125" bestFit="1" customWidth="1"/>
    <col min="4868" max="4868" width="12.28515625" bestFit="1" customWidth="1"/>
    <col min="4869" max="4869" width="13.140625" bestFit="1" customWidth="1"/>
    <col min="4870" max="4870" width="12.5703125" customWidth="1"/>
    <col min="4871" max="4871" width="12.28515625" customWidth="1"/>
    <col min="4872" max="4872" width="13.140625" bestFit="1" customWidth="1"/>
    <col min="4873" max="4873" width="12.5703125" bestFit="1" customWidth="1"/>
    <col min="4874" max="4874" width="12.28515625" customWidth="1"/>
    <col min="4875" max="4875" width="12" bestFit="1" customWidth="1"/>
    <col min="4896" max="4896" width="12" bestFit="1" customWidth="1"/>
    <col min="5121" max="5121" width="10.7109375" customWidth="1"/>
    <col min="5122" max="5122" width="13.140625" bestFit="1" customWidth="1"/>
    <col min="5123" max="5123" width="12.5703125" bestFit="1" customWidth="1"/>
    <col min="5124" max="5124" width="12.28515625" bestFit="1" customWidth="1"/>
    <col min="5125" max="5125" width="13.140625" bestFit="1" customWidth="1"/>
    <col min="5126" max="5126" width="12.5703125" customWidth="1"/>
    <col min="5127" max="5127" width="12.28515625" customWidth="1"/>
    <col min="5128" max="5128" width="13.140625" bestFit="1" customWidth="1"/>
    <col min="5129" max="5129" width="12.5703125" bestFit="1" customWidth="1"/>
    <col min="5130" max="5130" width="12.28515625" customWidth="1"/>
    <col min="5131" max="5131" width="12" bestFit="1" customWidth="1"/>
    <col min="5152" max="5152" width="12" bestFit="1" customWidth="1"/>
    <col min="5377" max="5377" width="10.7109375" customWidth="1"/>
    <col min="5378" max="5378" width="13.140625" bestFit="1" customWidth="1"/>
    <col min="5379" max="5379" width="12.5703125" bestFit="1" customWidth="1"/>
    <col min="5380" max="5380" width="12.28515625" bestFit="1" customWidth="1"/>
    <col min="5381" max="5381" width="13.140625" bestFit="1" customWidth="1"/>
    <col min="5382" max="5382" width="12.5703125" customWidth="1"/>
    <col min="5383" max="5383" width="12.28515625" customWidth="1"/>
    <col min="5384" max="5384" width="13.140625" bestFit="1" customWidth="1"/>
    <col min="5385" max="5385" width="12.5703125" bestFit="1" customWidth="1"/>
    <col min="5386" max="5386" width="12.28515625" customWidth="1"/>
    <col min="5387" max="5387" width="12" bestFit="1" customWidth="1"/>
    <col min="5408" max="5408" width="12" bestFit="1" customWidth="1"/>
    <col min="5633" max="5633" width="10.7109375" customWidth="1"/>
    <col min="5634" max="5634" width="13.140625" bestFit="1" customWidth="1"/>
    <col min="5635" max="5635" width="12.5703125" bestFit="1" customWidth="1"/>
    <col min="5636" max="5636" width="12.28515625" bestFit="1" customWidth="1"/>
    <col min="5637" max="5637" width="13.140625" bestFit="1" customWidth="1"/>
    <col min="5638" max="5638" width="12.5703125" customWidth="1"/>
    <col min="5639" max="5639" width="12.28515625" customWidth="1"/>
    <col min="5640" max="5640" width="13.140625" bestFit="1" customWidth="1"/>
    <col min="5641" max="5641" width="12.5703125" bestFit="1" customWidth="1"/>
    <col min="5642" max="5642" width="12.28515625" customWidth="1"/>
    <col min="5643" max="5643" width="12" bestFit="1" customWidth="1"/>
    <col min="5664" max="5664" width="12" bestFit="1" customWidth="1"/>
    <col min="5889" max="5889" width="10.7109375" customWidth="1"/>
    <col min="5890" max="5890" width="13.140625" bestFit="1" customWidth="1"/>
    <col min="5891" max="5891" width="12.5703125" bestFit="1" customWidth="1"/>
    <col min="5892" max="5892" width="12.28515625" bestFit="1" customWidth="1"/>
    <col min="5893" max="5893" width="13.140625" bestFit="1" customWidth="1"/>
    <col min="5894" max="5894" width="12.5703125" customWidth="1"/>
    <col min="5895" max="5895" width="12.28515625" customWidth="1"/>
    <col min="5896" max="5896" width="13.140625" bestFit="1" customWidth="1"/>
    <col min="5897" max="5897" width="12.5703125" bestFit="1" customWidth="1"/>
    <col min="5898" max="5898" width="12.28515625" customWidth="1"/>
    <col min="5899" max="5899" width="12" bestFit="1" customWidth="1"/>
    <col min="5920" max="5920" width="12" bestFit="1" customWidth="1"/>
    <col min="6145" max="6145" width="10.7109375" customWidth="1"/>
    <col min="6146" max="6146" width="13.140625" bestFit="1" customWidth="1"/>
    <col min="6147" max="6147" width="12.5703125" bestFit="1" customWidth="1"/>
    <col min="6148" max="6148" width="12.28515625" bestFit="1" customWidth="1"/>
    <col min="6149" max="6149" width="13.140625" bestFit="1" customWidth="1"/>
    <col min="6150" max="6150" width="12.5703125" customWidth="1"/>
    <col min="6151" max="6151" width="12.28515625" customWidth="1"/>
    <col min="6152" max="6152" width="13.140625" bestFit="1" customWidth="1"/>
    <col min="6153" max="6153" width="12.5703125" bestFit="1" customWidth="1"/>
    <col min="6154" max="6154" width="12.28515625" customWidth="1"/>
    <col min="6155" max="6155" width="12" bestFit="1" customWidth="1"/>
    <col min="6176" max="6176" width="12" bestFit="1" customWidth="1"/>
    <col min="6401" max="6401" width="10.7109375" customWidth="1"/>
    <col min="6402" max="6402" width="13.140625" bestFit="1" customWidth="1"/>
    <col min="6403" max="6403" width="12.5703125" bestFit="1" customWidth="1"/>
    <col min="6404" max="6404" width="12.28515625" bestFit="1" customWidth="1"/>
    <col min="6405" max="6405" width="13.140625" bestFit="1" customWidth="1"/>
    <col min="6406" max="6406" width="12.5703125" customWidth="1"/>
    <col min="6407" max="6407" width="12.28515625" customWidth="1"/>
    <col min="6408" max="6408" width="13.140625" bestFit="1" customWidth="1"/>
    <col min="6409" max="6409" width="12.5703125" bestFit="1" customWidth="1"/>
    <col min="6410" max="6410" width="12.28515625" customWidth="1"/>
    <col min="6411" max="6411" width="12" bestFit="1" customWidth="1"/>
    <col min="6432" max="6432" width="12" bestFit="1" customWidth="1"/>
    <col min="6657" max="6657" width="10.7109375" customWidth="1"/>
    <col min="6658" max="6658" width="13.140625" bestFit="1" customWidth="1"/>
    <col min="6659" max="6659" width="12.5703125" bestFit="1" customWidth="1"/>
    <col min="6660" max="6660" width="12.28515625" bestFit="1" customWidth="1"/>
    <col min="6661" max="6661" width="13.140625" bestFit="1" customWidth="1"/>
    <col min="6662" max="6662" width="12.5703125" customWidth="1"/>
    <col min="6663" max="6663" width="12.28515625" customWidth="1"/>
    <col min="6664" max="6664" width="13.140625" bestFit="1" customWidth="1"/>
    <col min="6665" max="6665" width="12.5703125" bestFit="1" customWidth="1"/>
    <col min="6666" max="6666" width="12.28515625" customWidth="1"/>
    <col min="6667" max="6667" width="12" bestFit="1" customWidth="1"/>
    <col min="6688" max="6688" width="12" bestFit="1" customWidth="1"/>
    <col min="6913" max="6913" width="10.7109375" customWidth="1"/>
    <col min="6914" max="6914" width="13.140625" bestFit="1" customWidth="1"/>
    <col min="6915" max="6915" width="12.5703125" bestFit="1" customWidth="1"/>
    <col min="6916" max="6916" width="12.28515625" bestFit="1" customWidth="1"/>
    <col min="6917" max="6917" width="13.140625" bestFit="1" customWidth="1"/>
    <col min="6918" max="6918" width="12.5703125" customWidth="1"/>
    <col min="6919" max="6919" width="12.28515625" customWidth="1"/>
    <col min="6920" max="6920" width="13.140625" bestFit="1" customWidth="1"/>
    <col min="6921" max="6921" width="12.5703125" bestFit="1" customWidth="1"/>
    <col min="6922" max="6922" width="12.28515625" customWidth="1"/>
    <col min="6923" max="6923" width="12" bestFit="1" customWidth="1"/>
    <col min="6944" max="6944" width="12" bestFit="1" customWidth="1"/>
    <col min="7169" max="7169" width="10.7109375" customWidth="1"/>
    <col min="7170" max="7170" width="13.140625" bestFit="1" customWidth="1"/>
    <col min="7171" max="7171" width="12.5703125" bestFit="1" customWidth="1"/>
    <col min="7172" max="7172" width="12.28515625" bestFit="1" customWidth="1"/>
    <col min="7173" max="7173" width="13.140625" bestFit="1" customWidth="1"/>
    <col min="7174" max="7174" width="12.5703125" customWidth="1"/>
    <col min="7175" max="7175" width="12.28515625" customWidth="1"/>
    <col min="7176" max="7176" width="13.140625" bestFit="1" customWidth="1"/>
    <col min="7177" max="7177" width="12.5703125" bestFit="1" customWidth="1"/>
    <col min="7178" max="7178" width="12.28515625" customWidth="1"/>
    <col min="7179" max="7179" width="12" bestFit="1" customWidth="1"/>
    <col min="7200" max="7200" width="12" bestFit="1" customWidth="1"/>
    <col min="7425" max="7425" width="10.7109375" customWidth="1"/>
    <col min="7426" max="7426" width="13.140625" bestFit="1" customWidth="1"/>
    <col min="7427" max="7427" width="12.5703125" bestFit="1" customWidth="1"/>
    <col min="7428" max="7428" width="12.28515625" bestFit="1" customWidth="1"/>
    <col min="7429" max="7429" width="13.140625" bestFit="1" customWidth="1"/>
    <col min="7430" max="7430" width="12.5703125" customWidth="1"/>
    <col min="7431" max="7431" width="12.28515625" customWidth="1"/>
    <col min="7432" max="7432" width="13.140625" bestFit="1" customWidth="1"/>
    <col min="7433" max="7433" width="12.5703125" bestFit="1" customWidth="1"/>
    <col min="7434" max="7434" width="12.28515625" customWidth="1"/>
    <col min="7435" max="7435" width="12" bestFit="1" customWidth="1"/>
    <col min="7456" max="7456" width="12" bestFit="1" customWidth="1"/>
    <col min="7681" max="7681" width="10.7109375" customWidth="1"/>
    <col min="7682" max="7682" width="13.140625" bestFit="1" customWidth="1"/>
    <col min="7683" max="7683" width="12.5703125" bestFit="1" customWidth="1"/>
    <col min="7684" max="7684" width="12.28515625" bestFit="1" customWidth="1"/>
    <col min="7685" max="7685" width="13.140625" bestFit="1" customWidth="1"/>
    <col min="7686" max="7686" width="12.5703125" customWidth="1"/>
    <col min="7687" max="7687" width="12.28515625" customWidth="1"/>
    <col min="7688" max="7688" width="13.140625" bestFit="1" customWidth="1"/>
    <col min="7689" max="7689" width="12.5703125" bestFit="1" customWidth="1"/>
    <col min="7690" max="7690" width="12.28515625" customWidth="1"/>
    <col min="7691" max="7691" width="12" bestFit="1" customWidth="1"/>
    <col min="7712" max="7712" width="12" bestFit="1" customWidth="1"/>
    <col min="7937" max="7937" width="10.7109375" customWidth="1"/>
    <col min="7938" max="7938" width="13.140625" bestFit="1" customWidth="1"/>
    <col min="7939" max="7939" width="12.5703125" bestFit="1" customWidth="1"/>
    <col min="7940" max="7940" width="12.28515625" bestFit="1" customWidth="1"/>
    <col min="7941" max="7941" width="13.140625" bestFit="1" customWidth="1"/>
    <col min="7942" max="7942" width="12.5703125" customWidth="1"/>
    <col min="7943" max="7943" width="12.28515625" customWidth="1"/>
    <col min="7944" max="7944" width="13.140625" bestFit="1" customWidth="1"/>
    <col min="7945" max="7945" width="12.5703125" bestFit="1" customWidth="1"/>
    <col min="7946" max="7946" width="12.28515625" customWidth="1"/>
    <col min="7947" max="7947" width="12" bestFit="1" customWidth="1"/>
    <col min="7968" max="7968" width="12" bestFit="1" customWidth="1"/>
    <col min="8193" max="8193" width="10.7109375" customWidth="1"/>
    <col min="8194" max="8194" width="13.140625" bestFit="1" customWidth="1"/>
    <col min="8195" max="8195" width="12.5703125" bestFit="1" customWidth="1"/>
    <col min="8196" max="8196" width="12.28515625" bestFit="1" customWidth="1"/>
    <col min="8197" max="8197" width="13.140625" bestFit="1" customWidth="1"/>
    <col min="8198" max="8198" width="12.5703125" customWidth="1"/>
    <col min="8199" max="8199" width="12.28515625" customWidth="1"/>
    <col min="8200" max="8200" width="13.140625" bestFit="1" customWidth="1"/>
    <col min="8201" max="8201" width="12.5703125" bestFit="1" customWidth="1"/>
    <col min="8202" max="8202" width="12.28515625" customWidth="1"/>
    <col min="8203" max="8203" width="12" bestFit="1" customWidth="1"/>
    <col min="8224" max="8224" width="12" bestFit="1" customWidth="1"/>
    <col min="8449" max="8449" width="10.7109375" customWidth="1"/>
    <col min="8450" max="8450" width="13.140625" bestFit="1" customWidth="1"/>
    <col min="8451" max="8451" width="12.5703125" bestFit="1" customWidth="1"/>
    <col min="8452" max="8452" width="12.28515625" bestFit="1" customWidth="1"/>
    <col min="8453" max="8453" width="13.140625" bestFit="1" customWidth="1"/>
    <col min="8454" max="8454" width="12.5703125" customWidth="1"/>
    <col min="8455" max="8455" width="12.28515625" customWidth="1"/>
    <col min="8456" max="8456" width="13.140625" bestFit="1" customWidth="1"/>
    <col min="8457" max="8457" width="12.5703125" bestFit="1" customWidth="1"/>
    <col min="8458" max="8458" width="12.28515625" customWidth="1"/>
    <col min="8459" max="8459" width="12" bestFit="1" customWidth="1"/>
    <col min="8480" max="8480" width="12" bestFit="1" customWidth="1"/>
    <col min="8705" max="8705" width="10.7109375" customWidth="1"/>
    <col min="8706" max="8706" width="13.140625" bestFit="1" customWidth="1"/>
    <col min="8707" max="8707" width="12.5703125" bestFit="1" customWidth="1"/>
    <col min="8708" max="8708" width="12.28515625" bestFit="1" customWidth="1"/>
    <col min="8709" max="8709" width="13.140625" bestFit="1" customWidth="1"/>
    <col min="8710" max="8710" width="12.5703125" customWidth="1"/>
    <col min="8711" max="8711" width="12.28515625" customWidth="1"/>
    <col min="8712" max="8712" width="13.140625" bestFit="1" customWidth="1"/>
    <col min="8713" max="8713" width="12.5703125" bestFit="1" customWidth="1"/>
    <col min="8714" max="8714" width="12.28515625" customWidth="1"/>
    <col min="8715" max="8715" width="12" bestFit="1" customWidth="1"/>
    <col min="8736" max="8736" width="12" bestFit="1" customWidth="1"/>
    <col min="8961" max="8961" width="10.7109375" customWidth="1"/>
    <col min="8962" max="8962" width="13.140625" bestFit="1" customWidth="1"/>
    <col min="8963" max="8963" width="12.5703125" bestFit="1" customWidth="1"/>
    <col min="8964" max="8964" width="12.28515625" bestFit="1" customWidth="1"/>
    <col min="8965" max="8965" width="13.140625" bestFit="1" customWidth="1"/>
    <col min="8966" max="8966" width="12.5703125" customWidth="1"/>
    <col min="8967" max="8967" width="12.28515625" customWidth="1"/>
    <col min="8968" max="8968" width="13.140625" bestFit="1" customWidth="1"/>
    <col min="8969" max="8969" width="12.5703125" bestFit="1" customWidth="1"/>
    <col min="8970" max="8970" width="12.28515625" customWidth="1"/>
    <col min="8971" max="8971" width="12" bestFit="1" customWidth="1"/>
    <col min="8992" max="8992" width="12" bestFit="1" customWidth="1"/>
    <col min="9217" max="9217" width="10.7109375" customWidth="1"/>
    <col min="9218" max="9218" width="13.140625" bestFit="1" customWidth="1"/>
    <col min="9219" max="9219" width="12.5703125" bestFit="1" customWidth="1"/>
    <col min="9220" max="9220" width="12.28515625" bestFit="1" customWidth="1"/>
    <col min="9221" max="9221" width="13.140625" bestFit="1" customWidth="1"/>
    <col min="9222" max="9222" width="12.5703125" customWidth="1"/>
    <col min="9223" max="9223" width="12.28515625" customWidth="1"/>
    <col min="9224" max="9224" width="13.140625" bestFit="1" customWidth="1"/>
    <col min="9225" max="9225" width="12.5703125" bestFit="1" customWidth="1"/>
    <col min="9226" max="9226" width="12.28515625" customWidth="1"/>
    <col min="9227" max="9227" width="12" bestFit="1" customWidth="1"/>
    <col min="9248" max="9248" width="12" bestFit="1" customWidth="1"/>
    <col min="9473" max="9473" width="10.7109375" customWidth="1"/>
    <col min="9474" max="9474" width="13.140625" bestFit="1" customWidth="1"/>
    <col min="9475" max="9475" width="12.5703125" bestFit="1" customWidth="1"/>
    <col min="9476" max="9476" width="12.28515625" bestFit="1" customWidth="1"/>
    <col min="9477" max="9477" width="13.140625" bestFit="1" customWidth="1"/>
    <col min="9478" max="9478" width="12.5703125" customWidth="1"/>
    <col min="9479" max="9479" width="12.28515625" customWidth="1"/>
    <col min="9480" max="9480" width="13.140625" bestFit="1" customWidth="1"/>
    <col min="9481" max="9481" width="12.5703125" bestFit="1" customWidth="1"/>
    <col min="9482" max="9482" width="12.28515625" customWidth="1"/>
    <col min="9483" max="9483" width="12" bestFit="1" customWidth="1"/>
    <col min="9504" max="9504" width="12" bestFit="1" customWidth="1"/>
    <col min="9729" max="9729" width="10.7109375" customWidth="1"/>
    <col min="9730" max="9730" width="13.140625" bestFit="1" customWidth="1"/>
    <col min="9731" max="9731" width="12.5703125" bestFit="1" customWidth="1"/>
    <col min="9732" max="9732" width="12.28515625" bestFit="1" customWidth="1"/>
    <col min="9733" max="9733" width="13.140625" bestFit="1" customWidth="1"/>
    <col min="9734" max="9734" width="12.5703125" customWidth="1"/>
    <col min="9735" max="9735" width="12.28515625" customWidth="1"/>
    <col min="9736" max="9736" width="13.140625" bestFit="1" customWidth="1"/>
    <col min="9737" max="9737" width="12.5703125" bestFit="1" customWidth="1"/>
    <col min="9738" max="9738" width="12.28515625" customWidth="1"/>
    <col min="9739" max="9739" width="12" bestFit="1" customWidth="1"/>
    <col min="9760" max="9760" width="12" bestFit="1" customWidth="1"/>
    <col min="9985" max="9985" width="10.7109375" customWidth="1"/>
    <col min="9986" max="9986" width="13.140625" bestFit="1" customWidth="1"/>
    <col min="9987" max="9987" width="12.5703125" bestFit="1" customWidth="1"/>
    <col min="9988" max="9988" width="12.28515625" bestFit="1" customWidth="1"/>
    <col min="9989" max="9989" width="13.140625" bestFit="1" customWidth="1"/>
    <col min="9990" max="9990" width="12.5703125" customWidth="1"/>
    <col min="9991" max="9991" width="12.28515625" customWidth="1"/>
    <col min="9992" max="9992" width="13.140625" bestFit="1" customWidth="1"/>
    <col min="9993" max="9993" width="12.5703125" bestFit="1" customWidth="1"/>
    <col min="9994" max="9994" width="12.28515625" customWidth="1"/>
    <col min="9995" max="9995" width="12" bestFit="1" customWidth="1"/>
    <col min="10016" max="10016" width="12" bestFit="1" customWidth="1"/>
    <col min="10241" max="10241" width="10.7109375" customWidth="1"/>
    <col min="10242" max="10242" width="13.140625" bestFit="1" customWidth="1"/>
    <col min="10243" max="10243" width="12.5703125" bestFit="1" customWidth="1"/>
    <col min="10244" max="10244" width="12.28515625" bestFit="1" customWidth="1"/>
    <col min="10245" max="10245" width="13.140625" bestFit="1" customWidth="1"/>
    <col min="10246" max="10246" width="12.5703125" customWidth="1"/>
    <col min="10247" max="10247" width="12.28515625" customWidth="1"/>
    <col min="10248" max="10248" width="13.140625" bestFit="1" customWidth="1"/>
    <col min="10249" max="10249" width="12.5703125" bestFit="1" customWidth="1"/>
    <col min="10250" max="10250" width="12.28515625" customWidth="1"/>
    <col min="10251" max="10251" width="12" bestFit="1" customWidth="1"/>
    <col min="10272" max="10272" width="12" bestFit="1" customWidth="1"/>
    <col min="10497" max="10497" width="10.7109375" customWidth="1"/>
    <col min="10498" max="10498" width="13.140625" bestFit="1" customWidth="1"/>
    <col min="10499" max="10499" width="12.5703125" bestFit="1" customWidth="1"/>
    <col min="10500" max="10500" width="12.28515625" bestFit="1" customWidth="1"/>
    <col min="10501" max="10501" width="13.140625" bestFit="1" customWidth="1"/>
    <col min="10502" max="10502" width="12.5703125" customWidth="1"/>
    <col min="10503" max="10503" width="12.28515625" customWidth="1"/>
    <col min="10504" max="10504" width="13.140625" bestFit="1" customWidth="1"/>
    <col min="10505" max="10505" width="12.5703125" bestFit="1" customWidth="1"/>
    <col min="10506" max="10506" width="12.28515625" customWidth="1"/>
    <col min="10507" max="10507" width="12" bestFit="1" customWidth="1"/>
    <col min="10528" max="10528" width="12" bestFit="1" customWidth="1"/>
    <col min="10753" max="10753" width="10.7109375" customWidth="1"/>
    <col min="10754" max="10754" width="13.140625" bestFit="1" customWidth="1"/>
    <col min="10755" max="10755" width="12.5703125" bestFit="1" customWidth="1"/>
    <col min="10756" max="10756" width="12.28515625" bestFit="1" customWidth="1"/>
    <col min="10757" max="10757" width="13.140625" bestFit="1" customWidth="1"/>
    <col min="10758" max="10758" width="12.5703125" customWidth="1"/>
    <col min="10759" max="10759" width="12.28515625" customWidth="1"/>
    <col min="10760" max="10760" width="13.140625" bestFit="1" customWidth="1"/>
    <col min="10761" max="10761" width="12.5703125" bestFit="1" customWidth="1"/>
    <col min="10762" max="10762" width="12.28515625" customWidth="1"/>
    <col min="10763" max="10763" width="12" bestFit="1" customWidth="1"/>
    <col min="10784" max="10784" width="12" bestFit="1" customWidth="1"/>
    <col min="11009" max="11009" width="10.7109375" customWidth="1"/>
    <col min="11010" max="11010" width="13.140625" bestFit="1" customWidth="1"/>
    <col min="11011" max="11011" width="12.5703125" bestFit="1" customWidth="1"/>
    <col min="11012" max="11012" width="12.28515625" bestFit="1" customWidth="1"/>
    <col min="11013" max="11013" width="13.140625" bestFit="1" customWidth="1"/>
    <col min="11014" max="11014" width="12.5703125" customWidth="1"/>
    <col min="11015" max="11015" width="12.28515625" customWidth="1"/>
    <col min="11016" max="11016" width="13.140625" bestFit="1" customWidth="1"/>
    <col min="11017" max="11017" width="12.5703125" bestFit="1" customWidth="1"/>
    <col min="11018" max="11018" width="12.28515625" customWidth="1"/>
    <col min="11019" max="11019" width="12" bestFit="1" customWidth="1"/>
    <col min="11040" max="11040" width="12" bestFit="1" customWidth="1"/>
    <col min="11265" max="11265" width="10.7109375" customWidth="1"/>
    <col min="11266" max="11266" width="13.140625" bestFit="1" customWidth="1"/>
    <col min="11267" max="11267" width="12.5703125" bestFit="1" customWidth="1"/>
    <col min="11268" max="11268" width="12.28515625" bestFit="1" customWidth="1"/>
    <col min="11269" max="11269" width="13.140625" bestFit="1" customWidth="1"/>
    <col min="11270" max="11270" width="12.5703125" customWidth="1"/>
    <col min="11271" max="11271" width="12.28515625" customWidth="1"/>
    <col min="11272" max="11272" width="13.140625" bestFit="1" customWidth="1"/>
    <col min="11273" max="11273" width="12.5703125" bestFit="1" customWidth="1"/>
    <col min="11274" max="11274" width="12.28515625" customWidth="1"/>
    <col min="11275" max="11275" width="12" bestFit="1" customWidth="1"/>
    <col min="11296" max="11296" width="12" bestFit="1" customWidth="1"/>
    <col min="11521" max="11521" width="10.7109375" customWidth="1"/>
    <col min="11522" max="11522" width="13.140625" bestFit="1" customWidth="1"/>
    <col min="11523" max="11523" width="12.5703125" bestFit="1" customWidth="1"/>
    <col min="11524" max="11524" width="12.28515625" bestFit="1" customWidth="1"/>
    <col min="11525" max="11525" width="13.140625" bestFit="1" customWidth="1"/>
    <col min="11526" max="11526" width="12.5703125" customWidth="1"/>
    <col min="11527" max="11527" width="12.28515625" customWidth="1"/>
    <col min="11528" max="11528" width="13.140625" bestFit="1" customWidth="1"/>
    <col min="11529" max="11529" width="12.5703125" bestFit="1" customWidth="1"/>
    <col min="11530" max="11530" width="12.28515625" customWidth="1"/>
    <col min="11531" max="11531" width="12" bestFit="1" customWidth="1"/>
    <col min="11552" max="11552" width="12" bestFit="1" customWidth="1"/>
    <col min="11777" max="11777" width="10.7109375" customWidth="1"/>
    <col min="11778" max="11778" width="13.140625" bestFit="1" customWidth="1"/>
    <col min="11779" max="11779" width="12.5703125" bestFit="1" customWidth="1"/>
    <col min="11780" max="11780" width="12.28515625" bestFit="1" customWidth="1"/>
    <col min="11781" max="11781" width="13.140625" bestFit="1" customWidth="1"/>
    <col min="11782" max="11782" width="12.5703125" customWidth="1"/>
    <col min="11783" max="11783" width="12.28515625" customWidth="1"/>
    <col min="11784" max="11784" width="13.140625" bestFit="1" customWidth="1"/>
    <col min="11785" max="11785" width="12.5703125" bestFit="1" customWidth="1"/>
    <col min="11786" max="11786" width="12.28515625" customWidth="1"/>
    <col min="11787" max="11787" width="12" bestFit="1" customWidth="1"/>
    <col min="11808" max="11808" width="12" bestFit="1" customWidth="1"/>
    <col min="12033" max="12033" width="10.7109375" customWidth="1"/>
    <col min="12034" max="12034" width="13.140625" bestFit="1" customWidth="1"/>
    <col min="12035" max="12035" width="12.5703125" bestFit="1" customWidth="1"/>
    <col min="12036" max="12036" width="12.28515625" bestFit="1" customWidth="1"/>
    <col min="12037" max="12037" width="13.140625" bestFit="1" customWidth="1"/>
    <col min="12038" max="12038" width="12.5703125" customWidth="1"/>
    <col min="12039" max="12039" width="12.28515625" customWidth="1"/>
    <col min="12040" max="12040" width="13.140625" bestFit="1" customWidth="1"/>
    <col min="12041" max="12041" width="12.5703125" bestFit="1" customWidth="1"/>
    <col min="12042" max="12042" width="12.28515625" customWidth="1"/>
    <col min="12043" max="12043" width="12" bestFit="1" customWidth="1"/>
    <col min="12064" max="12064" width="12" bestFit="1" customWidth="1"/>
    <col min="12289" max="12289" width="10.7109375" customWidth="1"/>
    <col min="12290" max="12290" width="13.140625" bestFit="1" customWidth="1"/>
    <col min="12291" max="12291" width="12.5703125" bestFit="1" customWidth="1"/>
    <col min="12292" max="12292" width="12.28515625" bestFit="1" customWidth="1"/>
    <col min="12293" max="12293" width="13.140625" bestFit="1" customWidth="1"/>
    <col min="12294" max="12294" width="12.5703125" customWidth="1"/>
    <col min="12295" max="12295" width="12.28515625" customWidth="1"/>
    <col min="12296" max="12296" width="13.140625" bestFit="1" customWidth="1"/>
    <col min="12297" max="12297" width="12.5703125" bestFit="1" customWidth="1"/>
    <col min="12298" max="12298" width="12.28515625" customWidth="1"/>
    <col min="12299" max="12299" width="12" bestFit="1" customWidth="1"/>
    <col min="12320" max="12320" width="12" bestFit="1" customWidth="1"/>
    <col min="12545" max="12545" width="10.7109375" customWidth="1"/>
    <col min="12546" max="12546" width="13.140625" bestFit="1" customWidth="1"/>
    <col min="12547" max="12547" width="12.5703125" bestFit="1" customWidth="1"/>
    <col min="12548" max="12548" width="12.28515625" bestFit="1" customWidth="1"/>
    <col min="12549" max="12549" width="13.140625" bestFit="1" customWidth="1"/>
    <col min="12550" max="12550" width="12.5703125" customWidth="1"/>
    <col min="12551" max="12551" width="12.28515625" customWidth="1"/>
    <col min="12552" max="12552" width="13.140625" bestFit="1" customWidth="1"/>
    <col min="12553" max="12553" width="12.5703125" bestFit="1" customWidth="1"/>
    <col min="12554" max="12554" width="12.28515625" customWidth="1"/>
    <col min="12555" max="12555" width="12" bestFit="1" customWidth="1"/>
    <col min="12576" max="12576" width="12" bestFit="1" customWidth="1"/>
    <col min="12801" max="12801" width="10.7109375" customWidth="1"/>
    <col min="12802" max="12802" width="13.140625" bestFit="1" customWidth="1"/>
    <col min="12803" max="12803" width="12.5703125" bestFit="1" customWidth="1"/>
    <col min="12804" max="12804" width="12.28515625" bestFit="1" customWidth="1"/>
    <col min="12805" max="12805" width="13.140625" bestFit="1" customWidth="1"/>
    <col min="12806" max="12806" width="12.5703125" customWidth="1"/>
    <col min="12807" max="12807" width="12.28515625" customWidth="1"/>
    <col min="12808" max="12808" width="13.140625" bestFit="1" customWidth="1"/>
    <col min="12809" max="12809" width="12.5703125" bestFit="1" customWidth="1"/>
    <col min="12810" max="12810" width="12.28515625" customWidth="1"/>
    <col min="12811" max="12811" width="12" bestFit="1" customWidth="1"/>
    <col min="12832" max="12832" width="12" bestFit="1" customWidth="1"/>
    <col min="13057" max="13057" width="10.7109375" customWidth="1"/>
    <col min="13058" max="13058" width="13.140625" bestFit="1" customWidth="1"/>
    <col min="13059" max="13059" width="12.5703125" bestFit="1" customWidth="1"/>
    <col min="13060" max="13060" width="12.28515625" bestFit="1" customWidth="1"/>
    <col min="13061" max="13061" width="13.140625" bestFit="1" customWidth="1"/>
    <col min="13062" max="13062" width="12.5703125" customWidth="1"/>
    <col min="13063" max="13063" width="12.28515625" customWidth="1"/>
    <col min="13064" max="13064" width="13.140625" bestFit="1" customWidth="1"/>
    <col min="13065" max="13065" width="12.5703125" bestFit="1" customWidth="1"/>
    <col min="13066" max="13066" width="12.28515625" customWidth="1"/>
    <col min="13067" max="13067" width="12" bestFit="1" customWidth="1"/>
    <col min="13088" max="13088" width="12" bestFit="1" customWidth="1"/>
    <col min="13313" max="13313" width="10.7109375" customWidth="1"/>
    <col min="13314" max="13314" width="13.140625" bestFit="1" customWidth="1"/>
    <col min="13315" max="13315" width="12.5703125" bestFit="1" customWidth="1"/>
    <col min="13316" max="13316" width="12.28515625" bestFit="1" customWidth="1"/>
    <col min="13317" max="13317" width="13.140625" bestFit="1" customWidth="1"/>
    <col min="13318" max="13318" width="12.5703125" customWidth="1"/>
    <col min="13319" max="13319" width="12.28515625" customWidth="1"/>
    <col min="13320" max="13320" width="13.140625" bestFit="1" customWidth="1"/>
    <col min="13321" max="13321" width="12.5703125" bestFit="1" customWidth="1"/>
    <col min="13322" max="13322" width="12.28515625" customWidth="1"/>
    <col min="13323" max="13323" width="12" bestFit="1" customWidth="1"/>
    <col min="13344" max="13344" width="12" bestFit="1" customWidth="1"/>
    <col min="13569" max="13569" width="10.7109375" customWidth="1"/>
    <col min="13570" max="13570" width="13.140625" bestFit="1" customWidth="1"/>
    <col min="13571" max="13571" width="12.5703125" bestFit="1" customWidth="1"/>
    <col min="13572" max="13572" width="12.28515625" bestFit="1" customWidth="1"/>
    <col min="13573" max="13573" width="13.140625" bestFit="1" customWidth="1"/>
    <col min="13574" max="13574" width="12.5703125" customWidth="1"/>
    <col min="13575" max="13575" width="12.28515625" customWidth="1"/>
    <col min="13576" max="13576" width="13.140625" bestFit="1" customWidth="1"/>
    <col min="13577" max="13577" width="12.5703125" bestFit="1" customWidth="1"/>
    <col min="13578" max="13578" width="12.28515625" customWidth="1"/>
    <col min="13579" max="13579" width="12" bestFit="1" customWidth="1"/>
    <col min="13600" max="13600" width="12" bestFit="1" customWidth="1"/>
    <col min="13825" max="13825" width="10.7109375" customWidth="1"/>
    <col min="13826" max="13826" width="13.140625" bestFit="1" customWidth="1"/>
    <col min="13827" max="13827" width="12.5703125" bestFit="1" customWidth="1"/>
    <col min="13828" max="13828" width="12.28515625" bestFit="1" customWidth="1"/>
    <col min="13829" max="13829" width="13.140625" bestFit="1" customWidth="1"/>
    <col min="13830" max="13830" width="12.5703125" customWidth="1"/>
    <col min="13831" max="13831" width="12.28515625" customWidth="1"/>
    <col min="13832" max="13832" width="13.140625" bestFit="1" customWidth="1"/>
    <col min="13833" max="13833" width="12.5703125" bestFit="1" customWidth="1"/>
    <col min="13834" max="13834" width="12.28515625" customWidth="1"/>
    <col min="13835" max="13835" width="12" bestFit="1" customWidth="1"/>
    <col min="13856" max="13856" width="12" bestFit="1" customWidth="1"/>
    <col min="14081" max="14081" width="10.7109375" customWidth="1"/>
    <col min="14082" max="14082" width="13.140625" bestFit="1" customWidth="1"/>
    <col min="14083" max="14083" width="12.5703125" bestFit="1" customWidth="1"/>
    <col min="14084" max="14084" width="12.28515625" bestFit="1" customWidth="1"/>
    <col min="14085" max="14085" width="13.140625" bestFit="1" customWidth="1"/>
    <col min="14086" max="14086" width="12.5703125" customWidth="1"/>
    <col min="14087" max="14087" width="12.28515625" customWidth="1"/>
    <col min="14088" max="14088" width="13.140625" bestFit="1" customWidth="1"/>
    <col min="14089" max="14089" width="12.5703125" bestFit="1" customWidth="1"/>
    <col min="14090" max="14090" width="12.28515625" customWidth="1"/>
    <col min="14091" max="14091" width="12" bestFit="1" customWidth="1"/>
    <col min="14112" max="14112" width="12" bestFit="1" customWidth="1"/>
    <col min="14337" max="14337" width="10.7109375" customWidth="1"/>
    <col min="14338" max="14338" width="13.140625" bestFit="1" customWidth="1"/>
    <col min="14339" max="14339" width="12.5703125" bestFit="1" customWidth="1"/>
    <col min="14340" max="14340" width="12.28515625" bestFit="1" customWidth="1"/>
    <col min="14341" max="14341" width="13.140625" bestFit="1" customWidth="1"/>
    <col min="14342" max="14342" width="12.5703125" customWidth="1"/>
    <col min="14343" max="14343" width="12.28515625" customWidth="1"/>
    <col min="14344" max="14344" width="13.140625" bestFit="1" customWidth="1"/>
    <col min="14345" max="14345" width="12.5703125" bestFit="1" customWidth="1"/>
    <col min="14346" max="14346" width="12.28515625" customWidth="1"/>
    <col min="14347" max="14347" width="12" bestFit="1" customWidth="1"/>
    <col min="14368" max="14368" width="12" bestFit="1" customWidth="1"/>
    <col min="14593" max="14593" width="10.7109375" customWidth="1"/>
    <col min="14594" max="14594" width="13.140625" bestFit="1" customWidth="1"/>
    <col min="14595" max="14595" width="12.5703125" bestFit="1" customWidth="1"/>
    <col min="14596" max="14596" width="12.28515625" bestFit="1" customWidth="1"/>
    <col min="14597" max="14597" width="13.140625" bestFit="1" customWidth="1"/>
    <col min="14598" max="14598" width="12.5703125" customWidth="1"/>
    <col min="14599" max="14599" width="12.28515625" customWidth="1"/>
    <col min="14600" max="14600" width="13.140625" bestFit="1" customWidth="1"/>
    <col min="14601" max="14601" width="12.5703125" bestFit="1" customWidth="1"/>
    <col min="14602" max="14602" width="12.28515625" customWidth="1"/>
    <col min="14603" max="14603" width="12" bestFit="1" customWidth="1"/>
    <col min="14624" max="14624" width="12" bestFit="1" customWidth="1"/>
    <col min="14849" max="14849" width="10.7109375" customWidth="1"/>
    <col min="14850" max="14850" width="13.140625" bestFit="1" customWidth="1"/>
    <col min="14851" max="14851" width="12.5703125" bestFit="1" customWidth="1"/>
    <col min="14852" max="14852" width="12.28515625" bestFit="1" customWidth="1"/>
    <col min="14853" max="14853" width="13.140625" bestFit="1" customWidth="1"/>
    <col min="14854" max="14854" width="12.5703125" customWidth="1"/>
    <col min="14855" max="14855" width="12.28515625" customWidth="1"/>
    <col min="14856" max="14856" width="13.140625" bestFit="1" customWidth="1"/>
    <col min="14857" max="14857" width="12.5703125" bestFit="1" customWidth="1"/>
    <col min="14858" max="14858" width="12.28515625" customWidth="1"/>
    <col min="14859" max="14859" width="12" bestFit="1" customWidth="1"/>
    <col min="14880" max="14880" width="12" bestFit="1" customWidth="1"/>
    <col min="15105" max="15105" width="10.7109375" customWidth="1"/>
    <col min="15106" max="15106" width="13.140625" bestFit="1" customWidth="1"/>
    <col min="15107" max="15107" width="12.5703125" bestFit="1" customWidth="1"/>
    <col min="15108" max="15108" width="12.28515625" bestFit="1" customWidth="1"/>
    <col min="15109" max="15109" width="13.140625" bestFit="1" customWidth="1"/>
    <col min="15110" max="15110" width="12.5703125" customWidth="1"/>
    <col min="15111" max="15111" width="12.28515625" customWidth="1"/>
    <col min="15112" max="15112" width="13.140625" bestFit="1" customWidth="1"/>
    <col min="15113" max="15113" width="12.5703125" bestFit="1" customWidth="1"/>
    <col min="15114" max="15114" width="12.28515625" customWidth="1"/>
    <col min="15115" max="15115" width="12" bestFit="1" customWidth="1"/>
    <col min="15136" max="15136" width="12" bestFit="1" customWidth="1"/>
    <col min="15361" max="15361" width="10.7109375" customWidth="1"/>
    <col min="15362" max="15362" width="13.140625" bestFit="1" customWidth="1"/>
    <col min="15363" max="15363" width="12.5703125" bestFit="1" customWidth="1"/>
    <col min="15364" max="15364" width="12.28515625" bestFit="1" customWidth="1"/>
    <col min="15365" max="15365" width="13.140625" bestFit="1" customWidth="1"/>
    <col min="15366" max="15366" width="12.5703125" customWidth="1"/>
    <col min="15367" max="15367" width="12.28515625" customWidth="1"/>
    <col min="15368" max="15368" width="13.140625" bestFit="1" customWidth="1"/>
    <col min="15369" max="15369" width="12.5703125" bestFit="1" customWidth="1"/>
    <col min="15370" max="15370" width="12.28515625" customWidth="1"/>
    <col min="15371" max="15371" width="12" bestFit="1" customWidth="1"/>
    <col min="15392" max="15392" width="12" bestFit="1" customWidth="1"/>
    <col min="15617" max="15617" width="10.7109375" customWidth="1"/>
    <col min="15618" max="15618" width="13.140625" bestFit="1" customWidth="1"/>
    <col min="15619" max="15619" width="12.5703125" bestFit="1" customWidth="1"/>
    <col min="15620" max="15620" width="12.28515625" bestFit="1" customWidth="1"/>
    <col min="15621" max="15621" width="13.140625" bestFit="1" customWidth="1"/>
    <col min="15622" max="15622" width="12.5703125" customWidth="1"/>
    <col min="15623" max="15623" width="12.28515625" customWidth="1"/>
    <col min="15624" max="15624" width="13.140625" bestFit="1" customWidth="1"/>
    <col min="15625" max="15625" width="12.5703125" bestFit="1" customWidth="1"/>
    <col min="15626" max="15626" width="12.28515625" customWidth="1"/>
    <col min="15627" max="15627" width="12" bestFit="1" customWidth="1"/>
    <col min="15648" max="15648" width="12" bestFit="1" customWidth="1"/>
    <col min="15873" max="15873" width="10.7109375" customWidth="1"/>
    <col min="15874" max="15874" width="13.140625" bestFit="1" customWidth="1"/>
    <col min="15875" max="15875" width="12.5703125" bestFit="1" customWidth="1"/>
    <col min="15876" max="15876" width="12.28515625" bestFit="1" customWidth="1"/>
    <col min="15877" max="15877" width="13.140625" bestFit="1" customWidth="1"/>
    <col min="15878" max="15878" width="12.5703125" customWidth="1"/>
    <col min="15879" max="15879" width="12.28515625" customWidth="1"/>
    <col min="15880" max="15880" width="13.140625" bestFit="1" customWidth="1"/>
    <col min="15881" max="15881" width="12.5703125" bestFit="1" customWidth="1"/>
    <col min="15882" max="15882" width="12.28515625" customWidth="1"/>
    <col min="15883" max="15883" width="12" bestFit="1" customWidth="1"/>
    <col min="15904" max="15904" width="12" bestFit="1" customWidth="1"/>
    <col min="16129" max="16129" width="10.7109375" customWidth="1"/>
    <col min="16130" max="16130" width="13.140625" bestFit="1" customWidth="1"/>
    <col min="16131" max="16131" width="12.5703125" bestFit="1" customWidth="1"/>
    <col min="16132" max="16132" width="12.28515625" bestFit="1" customWidth="1"/>
    <col min="16133" max="16133" width="13.140625" bestFit="1" customWidth="1"/>
    <col min="16134" max="16134" width="12.5703125" customWidth="1"/>
    <col min="16135" max="16135" width="12.28515625" customWidth="1"/>
    <col min="16136" max="16136" width="13.140625" bestFit="1" customWidth="1"/>
    <col min="16137" max="16137" width="12.5703125" bestFit="1" customWidth="1"/>
    <col min="16138" max="16138" width="12.28515625" customWidth="1"/>
    <col min="16139" max="16139" width="12" bestFit="1" customWidth="1"/>
    <col min="16160" max="16160" width="12" bestFit="1" customWidth="1"/>
  </cols>
  <sheetData>
    <row r="1" spans="1:35" x14ac:dyDescent="0.25">
      <c r="A1" s="11" t="str">
        <f>'[1]Iron Graphs'!A34</f>
        <v>Iron (mg/l)</v>
      </c>
      <c r="B1" s="11"/>
      <c r="C1" s="11"/>
      <c r="D1" s="11"/>
      <c r="E1" s="11"/>
      <c r="F1" s="11"/>
      <c r="G1" s="11"/>
      <c r="H1" s="11"/>
      <c r="I1" s="11"/>
      <c r="J1" s="11"/>
    </row>
    <row r="2" spans="1:35" x14ac:dyDescent="0.25">
      <c r="A2" s="2" t="str">
        <f>'[1]Iron Graphs'!A35</f>
        <v>Time (min)</v>
      </c>
      <c r="B2" s="11">
        <f>'[1]Iron Graphs'!B35</f>
        <v>6.5</v>
      </c>
      <c r="C2" s="11"/>
      <c r="D2" s="11"/>
      <c r="E2" s="11">
        <f>'[1]Iron Graphs'!E35</f>
        <v>7.5</v>
      </c>
      <c r="F2" s="11"/>
      <c r="G2" s="11"/>
      <c r="H2" s="11">
        <f>'[1]Iron Graphs'!H35</f>
        <v>8.5</v>
      </c>
      <c r="I2" s="11"/>
      <c r="J2" s="11"/>
    </row>
    <row r="3" spans="1:35" x14ac:dyDescent="0.25">
      <c r="A3" s="2">
        <f>'[1]Iron Graphs'!A36</f>
        <v>0</v>
      </c>
      <c r="B3" s="2" t="str">
        <f>'[1]Iron Graphs'!B36</f>
        <v>0,174 (l/min)</v>
      </c>
      <c r="C3" s="2" t="str">
        <f>'[1]Iron Graphs'!C36</f>
        <v>0,262 (l/min)</v>
      </c>
      <c r="D3" s="2" t="str">
        <f>'[1]Iron Graphs'!D36</f>
        <v>0,523 (l/min)</v>
      </c>
      <c r="E3" s="2" t="str">
        <f>'[1]Iron Graphs'!E36</f>
        <v>0,174 (l/min)</v>
      </c>
      <c r="F3" s="2" t="str">
        <f>'[1]Iron Graphs'!F36</f>
        <v>0,262 (l/min)</v>
      </c>
      <c r="G3" s="2" t="str">
        <f>'[1]Iron Graphs'!G36</f>
        <v>0,523 (l/min)</v>
      </c>
      <c r="H3" s="2" t="str">
        <f>'[1]Iron Graphs'!H36</f>
        <v>0,174 (l/min)</v>
      </c>
      <c r="I3" s="2" t="str">
        <f>'[1]Iron Graphs'!I36</f>
        <v>0,262 (l/min)</v>
      </c>
      <c r="J3" s="2" t="str">
        <f>'[1]Iron Graphs'!J36</f>
        <v>0,523 (l/min)</v>
      </c>
    </row>
    <row r="4" spans="1:35" x14ac:dyDescent="0.25">
      <c r="A4" s="2">
        <f>'[1]Iron Graphs'!A37</f>
        <v>0</v>
      </c>
      <c r="B4" s="2" t="str">
        <f>'[1]Iron Graphs'!B37</f>
        <v>1,67 (ml/min)</v>
      </c>
      <c r="C4" s="2" t="str">
        <f>'[1]Iron Graphs'!C37</f>
        <v>2,52(ml/min)</v>
      </c>
      <c r="D4" s="2" t="str">
        <f>'[1]Iron Graphs'!D37</f>
        <v>5,0 (ml/min)</v>
      </c>
      <c r="E4" s="2" t="str">
        <f>'[1]Iron Graphs'!E37</f>
        <v>1,67 (ml/min)</v>
      </c>
      <c r="F4" s="2" t="str">
        <f>'[1]Iron Graphs'!F37</f>
        <v>2,52(ml/min)</v>
      </c>
      <c r="G4" s="2" t="str">
        <f>'[1]Iron Graphs'!G37</f>
        <v>5,0 (ml/min)</v>
      </c>
      <c r="H4" s="2" t="str">
        <f>'[1]Iron Graphs'!H37</f>
        <v>1,67 (ml/min)</v>
      </c>
      <c r="I4" s="2" t="str">
        <f>'[1]Iron Graphs'!I37</f>
        <v>2,52(ml/min)</v>
      </c>
      <c r="J4" s="2" t="str">
        <f>'[1]Iron Graphs'!J37</f>
        <v>5,0 (ml/min)</v>
      </c>
    </row>
    <row r="5" spans="1:35" x14ac:dyDescent="0.25">
      <c r="A5" s="3">
        <f>'[1]Iron Graphs'!A38</f>
        <v>10</v>
      </c>
      <c r="B5" s="3">
        <f>'[1]Iron Graphs'!B38</f>
        <v>2.5</v>
      </c>
      <c r="C5" s="3">
        <f>'[1]Iron Graphs'!C38</f>
        <v>2.8</v>
      </c>
      <c r="D5" s="3">
        <f>'[1]Iron Graphs'!D38</f>
        <v>2.2000000000000002</v>
      </c>
      <c r="E5" s="3">
        <f>'[1]Iron Graphs'!E38</f>
        <v>1.6</v>
      </c>
      <c r="F5" s="3">
        <f>'[1]Iron Graphs'!F38</f>
        <v>1.63</v>
      </c>
      <c r="G5" s="3">
        <f>'[1]Iron Graphs'!G38</f>
        <v>1.6</v>
      </c>
      <c r="H5" s="3">
        <f>'[1]Iron Graphs'!H38</f>
        <v>1.8966666666666665</v>
      </c>
      <c r="I5" s="3">
        <f>'[1]Iron Graphs'!I38</f>
        <v>1.8</v>
      </c>
      <c r="J5" s="3">
        <f>'[1]Iron Graphs'!J38</f>
        <v>1.8466666666666667</v>
      </c>
    </row>
    <row r="6" spans="1:35" x14ac:dyDescent="0.25">
      <c r="A6" s="3">
        <f>'[1]Iron Graphs'!A39</f>
        <v>20</v>
      </c>
      <c r="B6" s="3">
        <f>'[1]Iron Graphs'!B39</f>
        <v>1.24</v>
      </c>
      <c r="C6" s="3">
        <f>'[1]Iron Graphs'!C39</f>
        <v>2.6</v>
      </c>
      <c r="D6" s="3">
        <f>'[1]Iron Graphs'!D39</f>
        <v>2.2000000000000002</v>
      </c>
      <c r="E6" s="3">
        <f>'[1]Iron Graphs'!E39</f>
        <v>1.1100000000000001</v>
      </c>
      <c r="F6" s="3">
        <f>'[1]Iron Graphs'!F39</f>
        <v>1.2</v>
      </c>
      <c r="G6" s="3">
        <f>'[1]Iron Graphs'!G39</f>
        <v>1.5</v>
      </c>
      <c r="H6" s="3">
        <f>'[1]Iron Graphs'!H39</f>
        <v>0.90666666666666673</v>
      </c>
      <c r="I6" s="3">
        <f>'[1]Iron Graphs'!I39</f>
        <v>1.2766666666666666</v>
      </c>
      <c r="J6" s="3">
        <f>'[1]Iron Graphs'!J39</f>
        <v>1.1399999999999999</v>
      </c>
    </row>
    <row r="7" spans="1:35" x14ac:dyDescent="0.25">
      <c r="A7" s="3">
        <f>'[1]Iron Graphs'!A40</f>
        <v>30</v>
      </c>
      <c r="B7" s="3">
        <f>'[1]Iron Graphs'!B40</f>
        <v>1.07</v>
      </c>
      <c r="C7" s="3">
        <f>'[1]Iron Graphs'!C40</f>
        <v>2.38</v>
      </c>
      <c r="D7" s="3">
        <f>'[1]Iron Graphs'!D40</f>
        <v>2.29</v>
      </c>
      <c r="E7" s="3">
        <f>'[1]Iron Graphs'!E40</f>
        <v>0.54</v>
      </c>
      <c r="F7" s="3">
        <f>'[1]Iron Graphs'!F40</f>
        <v>0.89</v>
      </c>
      <c r="G7" s="3">
        <f>'[1]Iron Graphs'!G40</f>
        <v>1.24</v>
      </c>
      <c r="H7" s="3">
        <f>'[1]Iron Graphs'!H40</f>
        <v>0.34999999999999992</v>
      </c>
      <c r="I7" s="3">
        <f>'[1]Iron Graphs'!I40</f>
        <v>0.93666666666666665</v>
      </c>
      <c r="J7" s="3">
        <f>'[1]Iron Graphs'!J40</f>
        <v>1.01</v>
      </c>
    </row>
    <row r="8" spans="1:35" x14ac:dyDescent="0.25">
      <c r="A8" s="3">
        <f>'[1]Iron Graphs'!A41</f>
        <v>40</v>
      </c>
      <c r="B8" s="3">
        <f>'[1]Iron Graphs'!B41</f>
        <v>1.1000000000000001</v>
      </c>
      <c r="C8" s="3">
        <f>'[1]Iron Graphs'!C41</f>
        <v>1.8</v>
      </c>
      <c r="D8" s="3">
        <f>'[1]Iron Graphs'!D41</f>
        <v>2.2000000000000002</v>
      </c>
      <c r="E8" s="3">
        <f>'[1]Iron Graphs'!E41</f>
        <v>0.44</v>
      </c>
      <c r="F8" s="3">
        <f>'[1]Iron Graphs'!F41</f>
        <v>0.9</v>
      </c>
      <c r="G8" s="3">
        <f>'[1]Iron Graphs'!G41</f>
        <v>1.2</v>
      </c>
      <c r="H8" s="3">
        <f>'[1]Iron Graphs'!H41</f>
        <v>0.19666666666666668</v>
      </c>
      <c r="I8" s="3">
        <f>'[1]Iron Graphs'!I41</f>
        <v>0.71333333333333326</v>
      </c>
      <c r="J8" s="3">
        <f>'[1]Iron Graphs'!J41</f>
        <v>0.65666666666666673</v>
      </c>
    </row>
    <row r="9" spans="1:35" x14ac:dyDescent="0.25">
      <c r="A9" s="3">
        <f>'[1]Iron Graphs'!A42</f>
        <v>50</v>
      </c>
      <c r="B9" s="3">
        <f>'[1]Iron Graphs'!B42</f>
        <v>1.1499999999999999</v>
      </c>
      <c r="C9" s="3">
        <f>'[1]Iron Graphs'!C42</f>
        <v>2</v>
      </c>
      <c r="D9" s="3">
        <f>'[1]Iron Graphs'!D42</f>
        <v>2.4</v>
      </c>
      <c r="E9" s="3">
        <f>'[1]Iron Graphs'!E42</f>
        <v>0.45</v>
      </c>
      <c r="F9" s="3">
        <f>'[1]Iron Graphs'!F42</f>
        <v>0.9</v>
      </c>
      <c r="G9" s="3">
        <f>'[1]Iron Graphs'!G42</f>
        <v>1.1000000000000001</v>
      </c>
      <c r="H9" s="3">
        <f>'[1]Iron Graphs'!H42</f>
        <v>0.18333333333333335</v>
      </c>
      <c r="I9" s="3">
        <f>'[1]Iron Graphs'!I42</f>
        <v>0.57999999999999996</v>
      </c>
      <c r="J9" s="3">
        <f>'[1]Iron Graphs'!J42</f>
        <v>0.58333333333333337</v>
      </c>
    </row>
    <row r="10" spans="1:35" x14ac:dyDescent="0.25">
      <c r="A10" s="3">
        <f>'[1]Iron Graphs'!A43</f>
        <v>60</v>
      </c>
      <c r="B10" s="3">
        <f>'[1]Iron Graphs'!B43</f>
        <v>1.3</v>
      </c>
      <c r="C10" s="3">
        <f>'[1]Iron Graphs'!C43</f>
        <v>1.71</v>
      </c>
      <c r="D10" s="3">
        <f>'[1]Iron Graphs'!D43</f>
        <v>2.56</v>
      </c>
      <c r="E10" s="3">
        <f>'[1]Iron Graphs'!E43</f>
        <v>0.42</v>
      </c>
      <c r="F10" s="3">
        <f>'[1]Iron Graphs'!F43</f>
        <v>0.89</v>
      </c>
      <c r="G10" s="3">
        <f>'[1]Iron Graphs'!G43</f>
        <v>1.1100000000000001</v>
      </c>
      <c r="H10" s="3">
        <f>'[1]Iron Graphs'!H43</f>
        <v>0.1466666666666667</v>
      </c>
      <c r="I10" s="3">
        <f>'[1]Iron Graphs'!I43</f>
        <v>0.54333333333333333</v>
      </c>
      <c r="J10" s="3">
        <f>'[1]Iron Graphs'!J43</f>
        <v>0.60666666666666658</v>
      </c>
    </row>
    <row r="16" spans="1:35" x14ac:dyDescent="0.25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11" t="s">
        <v>27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1" t="s">
        <v>28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9" x14ac:dyDescent="0.25">
      <c r="A17" s="1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N17" s="11" t="s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AB17" s="11" t="s">
        <v>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9" x14ac:dyDescent="0.25">
      <c r="B18" s="4" t="s">
        <v>1</v>
      </c>
      <c r="C18" s="4"/>
      <c r="D18" s="4"/>
      <c r="E18" s="4"/>
      <c r="F18" s="2" t="s">
        <v>2</v>
      </c>
      <c r="O18" s="4" t="s">
        <v>1</v>
      </c>
      <c r="P18" s="4"/>
      <c r="Q18" s="4"/>
      <c r="R18" s="4"/>
      <c r="S18" s="2" t="s">
        <v>2</v>
      </c>
      <c r="AC18" s="4" t="s">
        <v>1</v>
      </c>
      <c r="AD18" s="4"/>
      <c r="AE18" s="4"/>
      <c r="AF18" s="4"/>
      <c r="AG18" s="2" t="s">
        <v>2</v>
      </c>
    </row>
    <row r="19" spans="1:39" ht="18" x14ac:dyDescent="0.35">
      <c r="A19" t="s">
        <v>3</v>
      </c>
      <c r="B19" t="s">
        <v>4</v>
      </c>
      <c r="C19" t="s">
        <v>5</v>
      </c>
      <c r="D19" t="s">
        <v>6</v>
      </c>
      <c r="F19" t="s">
        <v>6</v>
      </c>
      <c r="J19" t="s">
        <v>7</v>
      </c>
      <c r="K19" t="s">
        <v>8</v>
      </c>
      <c r="N19" t="s">
        <v>3</v>
      </c>
      <c r="O19" t="s">
        <v>4</v>
      </c>
      <c r="P19" t="s">
        <v>5</v>
      </c>
      <c r="Q19" t="s">
        <v>6</v>
      </c>
      <c r="S19" t="s">
        <v>6</v>
      </c>
      <c r="W19" t="s">
        <v>7</v>
      </c>
      <c r="X19" t="s">
        <v>8</v>
      </c>
      <c r="AB19" t="s">
        <v>3</v>
      </c>
      <c r="AC19" t="s">
        <v>4</v>
      </c>
      <c r="AD19" t="s">
        <v>5</v>
      </c>
      <c r="AE19" t="s">
        <v>6</v>
      </c>
      <c r="AG19" t="s">
        <v>6</v>
      </c>
      <c r="AK19" t="s">
        <v>7</v>
      </c>
      <c r="AL19" t="s">
        <v>8</v>
      </c>
    </row>
    <row r="20" spans="1:39" x14ac:dyDescent="0.25">
      <c r="A20">
        <v>10</v>
      </c>
      <c r="B20">
        <v>2.1</v>
      </c>
      <c r="C20" s="5">
        <f>B5</f>
        <v>2.5</v>
      </c>
      <c r="D20">
        <f t="shared" ref="D20:D25" si="0">((((B20-C20)/$B$36))*$B$37)</f>
        <v>-1.0403587443946186E-5</v>
      </c>
      <c r="F20">
        <f>($F$36*SQRT(A20))+$F$37</f>
        <v>1.5081818247613962E-5</v>
      </c>
      <c r="G20" t="s">
        <v>9</v>
      </c>
      <c r="J20">
        <f t="shared" ref="J20:J25" si="1">F20-D20</f>
        <v>2.548540569156015E-5</v>
      </c>
      <c r="K20">
        <f t="shared" ref="K20:K25" si="2">(F20-D20)^2</f>
        <v>6.495059032634065E-10</v>
      </c>
      <c r="N20">
        <v>10</v>
      </c>
      <c r="O20">
        <v>2.1</v>
      </c>
      <c r="P20" s="5">
        <f>C5</f>
        <v>2.8</v>
      </c>
      <c r="Q20">
        <f t="shared" ref="Q20:Q25" si="3">((((O20-P20)/$B$36))*$B$37)</f>
        <v>-1.8206278026905821E-5</v>
      </c>
      <c r="S20">
        <f>($S$36*SQRT(N20))+$S$37</f>
        <v>0</v>
      </c>
      <c r="T20" t="s">
        <v>9</v>
      </c>
      <c r="W20">
        <f t="shared" ref="W20:W25" si="4">S20-Q20</f>
        <v>1.8206278026905821E-5</v>
      </c>
      <c r="X20">
        <f t="shared" ref="X20:X25" si="5">(S20-Q20)^2</f>
        <v>3.3146855959299368E-10</v>
      </c>
      <c r="AB20">
        <v>10</v>
      </c>
      <c r="AC20">
        <v>2.1</v>
      </c>
      <c r="AD20" s="5">
        <f>D5</f>
        <v>2.2000000000000002</v>
      </c>
      <c r="AE20">
        <f t="shared" ref="AE20:AE25" si="6">((((AC20-AD20)/$B$36))*$B$37)</f>
        <v>-2.6008968609865494E-6</v>
      </c>
      <c r="AG20">
        <f>($AG$36*SQRT(AB20))+$AG$37</f>
        <v>0</v>
      </c>
      <c r="AH20" t="s">
        <v>9</v>
      </c>
      <c r="AK20">
        <f t="shared" ref="AK20:AK25" si="7">AG20-AE20</f>
        <v>2.6008968609865494E-6</v>
      </c>
      <c r="AL20">
        <f t="shared" ref="AL20:AL25" si="8">(AG20-AE20)^2</f>
        <v>6.7646644814896864E-12</v>
      </c>
    </row>
    <row r="21" spans="1:39" x14ac:dyDescent="0.25">
      <c r="A21">
        <v>20</v>
      </c>
      <c r="B21">
        <v>2.1</v>
      </c>
      <c r="C21" s="5">
        <f t="shared" ref="C21:C25" si="9">B6</f>
        <v>1.24</v>
      </c>
      <c r="D21">
        <f t="shared" si="0"/>
        <v>2.2367713004484306E-5</v>
      </c>
      <c r="F21">
        <f t="shared" ref="F21:F25" si="10">($F$36*SQRT(A21))+$F$37</f>
        <v>1.7610979396473307E-5</v>
      </c>
      <c r="J21">
        <f t="shared" si="1"/>
        <v>-4.7567336080109984E-6</v>
      </c>
      <c r="K21">
        <f t="shared" si="2"/>
        <v>2.2626514617581331E-11</v>
      </c>
      <c r="N21">
        <v>20</v>
      </c>
      <c r="O21">
        <v>2.1</v>
      </c>
      <c r="P21" s="5">
        <f t="shared" ref="P21:P25" si="11">C6</f>
        <v>2.6</v>
      </c>
      <c r="Q21">
        <f t="shared" si="3"/>
        <v>-1.3004484304932735E-5</v>
      </c>
      <c r="S21">
        <f t="shared" ref="S21:S25" si="12">($S$36*SQRT(N21))+$S$37</f>
        <v>0</v>
      </c>
      <c r="W21">
        <f t="shared" si="4"/>
        <v>1.3004484304932735E-5</v>
      </c>
      <c r="X21">
        <f t="shared" si="5"/>
        <v>1.6911661203724186E-10</v>
      </c>
      <c r="AB21">
        <v>20</v>
      </c>
      <c r="AC21">
        <v>2.1</v>
      </c>
      <c r="AD21" s="5">
        <f t="shared" ref="AD21:AD25" si="13">D6</f>
        <v>2.2000000000000002</v>
      </c>
      <c r="AE21">
        <f t="shared" si="6"/>
        <v>-2.6008968609865494E-6</v>
      </c>
      <c r="AG21">
        <f t="shared" ref="AG21:AG25" si="14">($AG$36*SQRT(AB21))+$AG$37</f>
        <v>0</v>
      </c>
      <c r="AK21">
        <f t="shared" si="7"/>
        <v>2.6008968609865494E-6</v>
      </c>
      <c r="AL21">
        <f t="shared" si="8"/>
        <v>6.7646644814896864E-12</v>
      </c>
    </row>
    <row r="22" spans="1:39" x14ac:dyDescent="0.25">
      <c r="A22">
        <v>30</v>
      </c>
      <c r="B22">
        <v>2.1</v>
      </c>
      <c r="C22" s="5">
        <f t="shared" si="9"/>
        <v>1.07</v>
      </c>
      <c r="D22">
        <f>((((B22-C22)/$B$36))*$B$37)</f>
        <v>2.6789237668161434E-5</v>
      </c>
      <c r="F22">
        <f t="shared" si="10"/>
        <v>1.9551673002940957E-5</v>
      </c>
      <c r="J22">
        <f t="shared" si="1"/>
        <v>-7.2375646652204776E-6</v>
      </c>
      <c r="K22">
        <f t="shared" si="2"/>
        <v>5.2382342283248005E-11</v>
      </c>
      <c r="N22">
        <v>30</v>
      </c>
      <c r="O22">
        <v>2.1</v>
      </c>
      <c r="P22" s="5">
        <f t="shared" si="11"/>
        <v>2.38</v>
      </c>
      <c r="Q22">
        <f t="shared" si="3"/>
        <v>-7.2825112107623262E-6</v>
      </c>
      <c r="S22">
        <f t="shared" si="12"/>
        <v>0</v>
      </c>
      <c r="W22">
        <f t="shared" si="4"/>
        <v>7.2825112107623262E-6</v>
      </c>
      <c r="X22">
        <f t="shared" si="5"/>
        <v>5.3034969534878962E-11</v>
      </c>
      <c r="AB22">
        <v>30</v>
      </c>
      <c r="AC22">
        <v>2.1</v>
      </c>
      <c r="AD22" s="5">
        <f t="shared" si="13"/>
        <v>2.29</v>
      </c>
      <c r="AE22">
        <f t="shared" si="6"/>
        <v>-4.9417040358744378E-6</v>
      </c>
      <c r="AG22">
        <f t="shared" si="14"/>
        <v>0</v>
      </c>
      <c r="AK22">
        <f t="shared" si="7"/>
        <v>4.9417040358744378E-6</v>
      </c>
      <c r="AL22">
        <f t="shared" si="8"/>
        <v>2.4420438778177708E-11</v>
      </c>
    </row>
    <row r="23" spans="1:39" x14ac:dyDescent="0.25">
      <c r="A23">
        <v>40</v>
      </c>
      <c r="B23">
        <v>2.1</v>
      </c>
      <c r="C23" s="5">
        <f t="shared" si="9"/>
        <v>1.1000000000000001</v>
      </c>
      <c r="D23">
        <f t="shared" si="0"/>
        <v>2.6008968609865471E-5</v>
      </c>
      <c r="F23">
        <f t="shared" si="10"/>
        <v>2.1187753394617314E-5</v>
      </c>
      <c r="J23">
        <f t="shared" si="1"/>
        <v>-4.8212152152481564E-6</v>
      </c>
      <c r="K23">
        <f t="shared" si="2"/>
        <v>2.3244116151740328E-11</v>
      </c>
      <c r="N23">
        <v>40</v>
      </c>
      <c r="O23">
        <v>2.1</v>
      </c>
      <c r="P23" s="5">
        <f t="shared" si="11"/>
        <v>1.8</v>
      </c>
      <c r="Q23">
        <f t="shared" si="3"/>
        <v>7.8026905829596415E-6</v>
      </c>
      <c r="S23">
        <f t="shared" si="12"/>
        <v>0</v>
      </c>
      <c r="W23">
        <f t="shared" si="4"/>
        <v>-7.8026905829596415E-6</v>
      </c>
      <c r="X23">
        <f t="shared" si="5"/>
        <v>6.0881980333407069E-11</v>
      </c>
      <c r="AB23">
        <v>40</v>
      </c>
      <c r="AC23">
        <v>2.1</v>
      </c>
      <c r="AD23" s="5">
        <f t="shared" si="13"/>
        <v>2.2000000000000002</v>
      </c>
      <c r="AE23">
        <f t="shared" si="6"/>
        <v>-2.6008968609865494E-6</v>
      </c>
      <c r="AG23">
        <f t="shared" si="14"/>
        <v>0</v>
      </c>
      <c r="AK23">
        <f t="shared" si="7"/>
        <v>2.6008968609865494E-6</v>
      </c>
      <c r="AL23">
        <f t="shared" si="8"/>
        <v>6.7646644814896864E-12</v>
      </c>
    </row>
    <row r="24" spans="1:39" x14ac:dyDescent="0.25">
      <c r="A24">
        <v>50</v>
      </c>
      <c r="B24">
        <v>2.1</v>
      </c>
      <c r="C24" s="5">
        <f t="shared" si="9"/>
        <v>1.1499999999999999</v>
      </c>
      <c r="D24">
        <f t="shared" si="0"/>
        <v>2.47085201793722E-5</v>
      </c>
      <c r="F24">
        <f t="shared" si="10"/>
        <v>2.2629169155515275E-5</v>
      </c>
      <c r="J24">
        <f t="shared" si="1"/>
        <v>-2.0793510238569253E-6</v>
      </c>
      <c r="K24">
        <f t="shared" si="2"/>
        <v>4.3237006804148437E-12</v>
      </c>
      <c r="N24">
        <v>50</v>
      </c>
      <c r="O24">
        <v>2.1</v>
      </c>
      <c r="P24" s="5">
        <f t="shared" si="11"/>
        <v>2</v>
      </c>
      <c r="Q24">
        <f t="shared" si="3"/>
        <v>2.6008968609865494E-6</v>
      </c>
      <c r="S24">
        <f t="shared" si="12"/>
        <v>0</v>
      </c>
      <c r="W24">
        <f t="shared" si="4"/>
        <v>-2.6008968609865494E-6</v>
      </c>
      <c r="X24">
        <f t="shared" si="5"/>
        <v>6.7646644814896864E-12</v>
      </c>
      <c r="AB24">
        <v>50</v>
      </c>
      <c r="AC24">
        <v>2.1</v>
      </c>
      <c r="AD24" s="5">
        <f t="shared" si="13"/>
        <v>2.4</v>
      </c>
      <c r="AE24">
        <f t="shared" si="6"/>
        <v>-7.8026905829596364E-6</v>
      </c>
      <c r="AG24">
        <f t="shared" si="14"/>
        <v>0</v>
      </c>
      <c r="AK24">
        <f t="shared" si="7"/>
        <v>7.8026905829596364E-6</v>
      </c>
      <c r="AL24">
        <f t="shared" si="8"/>
        <v>6.0881980333406991E-11</v>
      </c>
    </row>
    <row r="25" spans="1:39" x14ac:dyDescent="0.25">
      <c r="A25">
        <v>60</v>
      </c>
      <c r="B25">
        <v>2.1</v>
      </c>
      <c r="C25" s="5">
        <f t="shared" si="9"/>
        <v>1.3</v>
      </c>
      <c r="D25">
        <f t="shared" si="0"/>
        <v>2.0807174887892375E-5</v>
      </c>
      <c r="F25">
        <f t="shared" si="10"/>
        <v>2.3932308613294615E-5</v>
      </c>
      <c r="J25">
        <f t="shared" si="1"/>
        <v>3.1251337254022401E-6</v>
      </c>
      <c r="K25">
        <f t="shared" si="2"/>
        <v>9.7664608016464832E-12</v>
      </c>
      <c r="N25">
        <v>60</v>
      </c>
      <c r="O25">
        <v>2.1</v>
      </c>
      <c r="P25" s="5">
        <f t="shared" si="11"/>
        <v>1.71</v>
      </c>
      <c r="Q25">
        <f t="shared" si="3"/>
        <v>1.0143497757847536E-5</v>
      </c>
      <c r="S25">
        <f t="shared" si="12"/>
        <v>0</v>
      </c>
      <c r="W25">
        <f t="shared" si="4"/>
        <v>-1.0143497757847536E-5</v>
      </c>
      <c r="X25">
        <f t="shared" si="5"/>
        <v>1.0289054676345799E-10</v>
      </c>
      <c r="AB25">
        <v>60</v>
      </c>
      <c r="AC25">
        <v>2.1</v>
      </c>
      <c r="AD25" s="5">
        <f t="shared" si="13"/>
        <v>2.56</v>
      </c>
      <c r="AE25">
        <f t="shared" si="6"/>
        <v>-1.1964125560538115E-5</v>
      </c>
      <c r="AG25">
        <f t="shared" si="14"/>
        <v>0</v>
      </c>
      <c r="AK25">
        <f t="shared" si="7"/>
        <v>1.1964125560538115E-5</v>
      </c>
      <c r="AL25">
        <f t="shared" si="8"/>
        <v>1.4314030042832146E-10</v>
      </c>
    </row>
    <row r="26" spans="1:39" x14ac:dyDescent="0.25">
      <c r="C26" s="6"/>
      <c r="P26" s="6"/>
      <c r="AD26" s="6"/>
    </row>
    <row r="27" spans="1:39" x14ac:dyDescent="0.25">
      <c r="B27" s="6"/>
      <c r="C27" t="s">
        <v>10</v>
      </c>
      <c r="D27">
        <f>AVERAGE(D20:D25)</f>
        <v>1.8379671150971599E-5</v>
      </c>
      <c r="O27" s="6"/>
      <c r="P27" t="s">
        <v>10</v>
      </c>
      <c r="Q27">
        <f>AVERAGE(Q20:Q25)</f>
        <v>-2.9910313901345262E-6</v>
      </c>
      <c r="AC27" s="6"/>
      <c r="AD27" t="s">
        <v>10</v>
      </c>
      <c r="AE27">
        <f>AVERAGE(AE20:AE25)</f>
        <v>-5.4185351270553061E-6</v>
      </c>
    </row>
    <row r="28" spans="1:39" x14ac:dyDescent="0.25">
      <c r="B28" s="6"/>
      <c r="O28" s="6"/>
      <c r="AC28" s="6"/>
    </row>
    <row r="29" spans="1:39" x14ac:dyDescent="0.25">
      <c r="B29" s="6"/>
      <c r="C29" s="12" t="s">
        <v>11</v>
      </c>
      <c r="D29" s="12"/>
      <c r="E29" s="12"/>
      <c r="F29" s="12"/>
      <c r="G29" s="12"/>
      <c r="H29" s="12"/>
      <c r="I29" s="12"/>
      <c r="J29" s="12"/>
      <c r="K29" s="12"/>
      <c r="L29" s="12"/>
      <c r="O29" s="6"/>
      <c r="P29" s="12" t="s">
        <v>11</v>
      </c>
      <c r="Q29" s="12"/>
      <c r="R29" s="12"/>
      <c r="S29" s="12"/>
      <c r="T29" s="12"/>
      <c r="U29" s="12"/>
      <c r="V29" s="12"/>
      <c r="W29" s="12"/>
      <c r="X29" s="12"/>
      <c r="Y29" s="12"/>
      <c r="AC29" s="6"/>
      <c r="AD29" s="12" t="s">
        <v>11</v>
      </c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x14ac:dyDescent="0.25">
      <c r="B30" s="3"/>
      <c r="O30" s="3"/>
      <c r="AC30" s="3"/>
    </row>
    <row r="31" spans="1:39" x14ac:dyDescent="0.25">
      <c r="B31" s="7" t="s">
        <v>12</v>
      </c>
      <c r="C31" s="1">
        <f>AVERAGE(D20:D25)</f>
        <v>1.8379671150971599E-5</v>
      </c>
      <c r="D31" s="7" t="s">
        <v>13</v>
      </c>
      <c r="E31">
        <f>AVERAGE(D20:D25)</f>
        <v>1.8379671150971599E-5</v>
      </c>
      <c r="G31" s="7" t="s">
        <v>14</v>
      </c>
      <c r="H31" s="1">
        <f>AVERAGE(F20:F25)</f>
        <v>1.9998950301742575E-5</v>
      </c>
      <c r="J31" s="7" t="s">
        <v>15</v>
      </c>
      <c r="K31" s="7" t="s">
        <v>16</v>
      </c>
      <c r="O31" s="7" t="s">
        <v>12</v>
      </c>
      <c r="P31" s="1">
        <f>AVERAGE(Q20:Q25)</f>
        <v>-2.9910313901345262E-6</v>
      </c>
      <c r="Q31" s="7" t="s">
        <v>13</v>
      </c>
      <c r="R31">
        <f>AVERAGE(Q20:Q25)</f>
        <v>-2.9910313901345262E-6</v>
      </c>
      <c r="T31" s="7" t="s">
        <v>14</v>
      </c>
      <c r="U31" s="1">
        <f>AVERAGE(S20:S25)</f>
        <v>0</v>
      </c>
      <c r="W31" s="7" t="s">
        <v>15</v>
      </c>
      <c r="X31" s="7" t="s">
        <v>16</v>
      </c>
      <c r="AC31" s="7" t="s">
        <v>12</v>
      </c>
      <c r="AD31" s="1">
        <f>AVERAGE(AE20:AE25)</f>
        <v>-5.4185351270553061E-6</v>
      </c>
      <c r="AE31" s="7" t="s">
        <v>13</v>
      </c>
      <c r="AF31">
        <f>AVERAGE(AE20:AE25)</f>
        <v>-5.4185351270553061E-6</v>
      </c>
      <c r="AH31" s="7" t="s">
        <v>14</v>
      </c>
      <c r="AI31" s="1">
        <f>AVERAGE(AG20:AG25)</f>
        <v>0</v>
      </c>
      <c r="AK31" s="7" t="s">
        <v>15</v>
      </c>
      <c r="AL31" s="7" t="s">
        <v>16</v>
      </c>
    </row>
    <row r="32" spans="1:39" x14ac:dyDescent="0.25">
      <c r="C32" t="s">
        <v>17</v>
      </c>
      <c r="E32" t="s">
        <v>18</v>
      </c>
      <c r="H32" t="s">
        <v>19</v>
      </c>
      <c r="J32">
        <f>SUM(K20:K25)</f>
        <v>7.6184903779803753E-10</v>
      </c>
      <c r="K32">
        <f>SUM(E31-H31)^2</f>
        <v>2.6220649681215734E-12</v>
      </c>
      <c r="P32" t="s">
        <v>17</v>
      </c>
      <c r="R32" t="s">
        <v>18</v>
      </c>
      <c r="U32" t="s">
        <v>19</v>
      </c>
      <c r="W32">
        <f>SUM(X20:X25)</f>
        <v>7.2415733274346921E-10</v>
      </c>
      <c r="X32">
        <f>SUM(R31-U31)^2</f>
        <v>8.9462687767700753E-12</v>
      </c>
      <c r="AD32" t="s">
        <v>17</v>
      </c>
      <c r="AF32" t="s">
        <v>18</v>
      </c>
      <c r="AI32" t="s">
        <v>19</v>
      </c>
      <c r="AK32">
        <f>SUM(AL20:AL25)</f>
        <v>2.4873671298437525E-10</v>
      </c>
      <c r="AL32">
        <f>SUM(AF31-AI31)^2</f>
        <v>2.9360522923132265E-11</v>
      </c>
    </row>
    <row r="36" spans="1:33" ht="18" x14ac:dyDescent="0.35">
      <c r="A36" t="s">
        <v>20</v>
      </c>
      <c r="B36">
        <v>6690</v>
      </c>
      <c r="E36" t="s">
        <v>21</v>
      </c>
      <c r="F36">
        <v>1.9308662309805619E-6</v>
      </c>
      <c r="N36" t="s">
        <v>20</v>
      </c>
      <c r="O36">
        <v>6690</v>
      </c>
      <c r="R36" t="s">
        <v>21</v>
      </c>
      <c r="S36">
        <v>0</v>
      </c>
      <c r="AB36" t="s">
        <v>20</v>
      </c>
      <c r="AC36">
        <v>6690</v>
      </c>
      <c r="AF36" t="s">
        <v>21</v>
      </c>
      <c r="AG36">
        <v>0</v>
      </c>
    </row>
    <row r="37" spans="1:33" x14ac:dyDescent="0.25">
      <c r="A37" t="s">
        <v>22</v>
      </c>
      <c r="B37">
        <v>0.17399999999999999</v>
      </c>
      <c r="E37" t="s">
        <v>23</v>
      </c>
      <c r="F37">
        <v>8.9758831006106142E-6</v>
      </c>
      <c r="N37" t="s">
        <v>22</v>
      </c>
      <c r="O37">
        <v>0.17399999999999999</v>
      </c>
      <c r="R37" t="s">
        <v>23</v>
      </c>
      <c r="S37">
        <v>0</v>
      </c>
      <c r="AB37" t="s">
        <v>22</v>
      </c>
      <c r="AC37">
        <v>0.17399999999999999</v>
      </c>
      <c r="AF37" t="s">
        <v>23</v>
      </c>
      <c r="AG37">
        <v>0</v>
      </c>
    </row>
    <row r="38" spans="1:33" x14ac:dyDescent="0.25">
      <c r="E38" t="s">
        <v>24</v>
      </c>
      <c r="F38" s="8">
        <f>1-(K32/J32)</f>
        <v>0.99655828800978719</v>
      </c>
      <c r="R38" t="s">
        <v>24</v>
      </c>
      <c r="S38" s="8">
        <f>1-(X32/W32)</f>
        <v>0.98764595983185433</v>
      </c>
      <c r="AF38" t="s">
        <v>24</v>
      </c>
      <c r="AG38" s="8">
        <f>1-(AL32/AK32)</f>
        <v>0.88196144199679694</v>
      </c>
    </row>
    <row r="54" spans="1:37" x14ac:dyDescent="0.25">
      <c r="A54" t="s">
        <v>25</v>
      </c>
    </row>
    <row r="56" spans="1:37" x14ac:dyDescent="0.25">
      <c r="A56" s="11" t="s">
        <v>29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1" t="s">
        <v>30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0"/>
      <c r="Y56" s="11" t="s">
        <v>31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7" x14ac:dyDescent="0.25">
      <c r="A57" s="11" t="s">
        <v>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N57" s="11" t="s">
        <v>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AA57" s="11" t="s">
        <v>0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x14ac:dyDescent="0.25">
      <c r="B58" s="4" t="s">
        <v>1</v>
      </c>
      <c r="C58" s="4"/>
      <c r="D58" s="4"/>
      <c r="E58" s="4"/>
      <c r="F58" s="2" t="s">
        <v>2</v>
      </c>
      <c r="O58" s="4" t="s">
        <v>1</v>
      </c>
      <c r="P58" s="4"/>
      <c r="Q58" s="4"/>
      <c r="R58" s="4"/>
      <c r="S58" s="2" t="s">
        <v>2</v>
      </c>
      <c r="AB58" s="4" t="s">
        <v>1</v>
      </c>
      <c r="AC58" s="4"/>
      <c r="AD58" s="4"/>
      <c r="AE58" s="4"/>
      <c r="AF58" s="2" t="s">
        <v>2</v>
      </c>
    </row>
    <row r="59" spans="1:37" ht="18" x14ac:dyDescent="0.35">
      <c r="A59" t="s">
        <v>3</v>
      </c>
      <c r="B59" t="s">
        <v>4</v>
      </c>
      <c r="C59" t="s">
        <v>5</v>
      </c>
      <c r="D59" t="s">
        <v>6</v>
      </c>
      <c r="F59" t="s">
        <v>6</v>
      </c>
      <c r="J59" t="s">
        <v>7</v>
      </c>
      <c r="K59" t="s">
        <v>8</v>
      </c>
      <c r="N59" t="s">
        <v>3</v>
      </c>
      <c r="O59" t="s">
        <v>4</v>
      </c>
      <c r="P59" t="s">
        <v>5</v>
      </c>
      <c r="Q59" t="s">
        <v>6</v>
      </c>
      <c r="S59" t="s">
        <v>6</v>
      </c>
      <c r="W59" t="s">
        <v>7</v>
      </c>
      <c r="X59" t="s">
        <v>8</v>
      </c>
      <c r="AA59" t="s">
        <v>3</v>
      </c>
      <c r="AB59" t="s">
        <v>4</v>
      </c>
      <c r="AC59" t="s">
        <v>5</v>
      </c>
      <c r="AD59" t="s">
        <v>6</v>
      </c>
      <c r="AF59" t="s">
        <v>6</v>
      </c>
      <c r="AJ59" t="s">
        <v>7</v>
      </c>
      <c r="AK59" t="s">
        <v>8</v>
      </c>
    </row>
    <row r="60" spans="1:37" x14ac:dyDescent="0.25">
      <c r="A60">
        <v>10</v>
      </c>
      <c r="B60">
        <v>2.1</v>
      </c>
      <c r="C60" s="5">
        <f>G5</f>
        <v>1.6</v>
      </c>
      <c r="D60">
        <f t="shared" ref="D60:D65" si="15">((((B60-C60)/$B$36))*$B$37)</f>
        <v>1.3004484304932735E-5</v>
      </c>
      <c r="F60">
        <f>($F$76*SQRT(A60))+$F$77</f>
        <v>1.5768645970451611E-5</v>
      </c>
      <c r="G60" t="s">
        <v>9</v>
      </c>
      <c r="J60">
        <f t="shared" ref="J60:J65" si="16">F60-D60</f>
        <v>2.7641616655188753E-6</v>
      </c>
      <c r="K60">
        <f t="shared" ref="K60:K65" si="17">(F60-D60)^2</f>
        <v>7.6405897131240832E-12</v>
      </c>
      <c r="N60">
        <v>10</v>
      </c>
      <c r="O60">
        <v>2.1</v>
      </c>
      <c r="P60" s="5">
        <f>F5</f>
        <v>1.63</v>
      </c>
      <c r="Q60">
        <f t="shared" ref="Q60:Q65" si="18">((((O60-P60)/$B$36))*$B$37)</f>
        <v>1.2224215246636775E-5</v>
      </c>
      <c r="S60">
        <f>($S$76*SQRT(N60))+$S$77</f>
        <v>1.9201108390649319E-5</v>
      </c>
      <c r="T60" t="s">
        <v>9</v>
      </c>
      <c r="W60">
        <f t="shared" ref="W60:W65" si="19">S60-Q60</f>
        <v>6.9768931440125435E-6</v>
      </c>
      <c r="X60">
        <f t="shared" ref="X60:X65" si="20">(S60-Q60)^2</f>
        <v>4.8677037942969234E-11</v>
      </c>
      <c r="AA60">
        <v>10</v>
      </c>
      <c r="AB60">
        <v>2.1</v>
      </c>
      <c r="AC60" s="5">
        <f>G5</f>
        <v>1.6</v>
      </c>
      <c r="AD60">
        <f t="shared" ref="AD60:AD65" si="21">((((AB60-AC60)/$B$36))*$B$37)</f>
        <v>1.3004484304932735E-5</v>
      </c>
      <c r="AF60">
        <f>($AF$76*SQRT(AA60))+$AF$77</f>
        <v>1.5768645970451611E-5</v>
      </c>
      <c r="AG60" t="s">
        <v>9</v>
      </c>
      <c r="AJ60">
        <f t="shared" ref="AJ60:AJ65" si="22">AF60-AD60</f>
        <v>2.7641616655188753E-6</v>
      </c>
      <c r="AK60">
        <f t="shared" ref="AK60:AK65" si="23">(AF60-AD60)^2</f>
        <v>7.6405897131240832E-12</v>
      </c>
    </row>
    <row r="61" spans="1:37" x14ac:dyDescent="0.25">
      <c r="A61">
        <v>20</v>
      </c>
      <c r="B61">
        <v>2.1</v>
      </c>
      <c r="C61" s="5">
        <f t="shared" ref="C61:C65" si="24">G6</f>
        <v>1.5</v>
      </c>
      <c r="D61">
        <f t="shared" si="15"/>
        <v>1.5605381165919283E-5</v>
      </c>
      <c r="F61">
        <f t="shared" ref="F61:F64" si="25">($F$76*SQRT(A61))+$F$77</f>
        <v>1.8570660329318995E-5</v>
      </c>
      <c r="J61">
        <f t="shared" si="16"/>
        <v>2.9652791633997124E-6</v>
      </c>
      <c r="K61">
        <f t="shared" si="17"/>
        <v>8.7928805168924982E-12</v>
      </c>
      <c r="N61">
        <v>20</v>
      </c>
      <c r="O61">
        <v>2.1</v>
      </c>
      <c r="P61" s="5">
        <f t="shared" ref="P61:P65" si="26">F6</f>
        <v>1.2</v>
      </c>
      <c r="Q61">
        <f t="shared" si="18"/>
        <v>2.3408071748878923E-5</v>
      </c>
      <c r="S61">
        <f t="shared" ref="S61:S65" si="27">($S$76*SQRT(N61))+$S$77</f>
        <v>2.3314159532397716E-5</v>
      </c>
      <c r="W61">
        <f t="shared" si="19"/>
        <v>-9.3912216481206528E-8</v>
      </c>
      <c r="X61">
        <f t="shared" si="20"/>
        <v>8.8195044044129998E-15</v>
      </c>
      <c r="AA61">
        <v>20</v>
      </c>
      <c r="AB61">
        <v>2.1</v>
      </c>
      <c r="AC61" s="5">
        <f t="shared" ref="AC61:AC65" si="28">G6</f>
        <v>1.5</v>
      </c>
      <c r="AD61">
        <f t="shared" si="21"/>
        <v>1.5605381165919283E-5</v>
      </c>
      <c r="AF61">
        <f t="shared" ref="AF61:AF65" si="29">($AF$76*SQRT(AA61))+$AF$77</f>
        <v>1.8570660329318995E-5</v>
      </c>
      <c r="AJ61">
        <f t="shared" si="22"/>
        <v>2.9652791633997124E-6</v>
      </c>
      <c r="AK61">
        <f t="shared" si="23"/>
        <v>8.7928805168924982E-12</v>
      </c>
    </row>
    <row r="62" spans="1:37" x14ac:dyDescent="0.25">
      <c r="A62">
        <v>30</v>
      </c>
      <c r="B62">
        <v>2.1</v>
      </c>
      <c r="C62" s="5">
        <f t="shared" si="24"/>
        <v>1.24</v>
      </c>
      <c r="D62">
        <f t="shared" si="15"/>
        <v>2.2367713004484306E-5</v>
      </c>
      <c r="F62">
        <f t="shared" si="25"/>
        <v>2.0720721567582504E-5</v>
      </c>
      <c r="J62">
        <f t="shared" si="16"/>
        <v>-1.6469914369018016E-6</v>
      </c>
      <c r="K62">
        <f t="shared" si="17"/>
        <v>2.7125807932278612E-12</v>
      </c>
      <c r="N62">
        <v>30</v>
      </c>
      <c r="O62">
        <v>2.1</v>
      </c>
      <c r="P62" s="5">
        <f t="shared" si="26"/>
        <v>0.89</v>
      </c>
      <c r="Q62">
        <f t="shared" si="18"/>
        <v>3.1470852017937216E-5</v>
      </c>
      <c r="S62">
        <f t="shared" si="27"/>
        <v>2.647021467639894E-5</v>
      </c>
      <c r="W62">
        <f t="shared" si="19"/>
        <v>-5.0006373415382757E-6</v>
      </c>
      <c r="X62">
        <f t="shared" si="20"/>
        <v>2.5006373821586994E-11</v>
      </c>
      <c r="AA62">
        <v>30</v>
      </c>
      <c r="AB62">
        <v>2.1</v>
      </c>
      <c r="AC62" s="5">
        <f t="shared" si="28"/>
        <v>1.24</v>
      </c>
      <c r="AD62">
        <f t="shared" si="21"/>
        <v>2.2367713004484306E-5</v>
      </c>
      <c r="AF62">
        <f t="shared" si="29"/>
        <v>2.0720721567582504E-5</v>
      </c>
      <c r="AJ62">
        <f t="shared" si="22"/>
        <v>-1.6469914369018016E-6</v>
      </c>
      <c r="AK62">
        <f t="shared" si="23"/>
        <v>2.7125807932278612E-12</v>
      </c>
    </row>
    <row r="63" spans="1:37" x14ac:dyDescent="0.25">
      <c r="A63">
        <v>40</v>
      </c>
      <c r="B63">
        <v>2.1</v>
      </c>
      <c r="C63" s="5">
        <f t="shared" si="24"/>
        <v>1.2</v>
      </c>
      <c r="D63">
        <f t="shared" si="15"/>
        <v>2.3408071748878923E-5</v>
      </c>
      <c r="F63">
        <f t="shared" si="25"/>
        <v>2.2533307037593405E-5</v>
      </c>
      <c r="J63">
        <f t="shared" si="16"/>
        <v>-8.7476471128551794E-7</v>
      </c>
      <c r="K63">
        <f t="shared" si="17"/>
        <v>7.6521330011043559E-13</v>
      </c>
      <c r="N63">
        <v>40</v>
      </c>
      <c r="O63">
        <v>2.1</v>
      </c>
      <c r="P63" s="5">
        <f t="shared" si="26"/>
        <v>0.9</v>
      </c>
      <c r="Q63">
        <f t="shared" si="18"/>
        <v>3.1210762331838566E-5</v>
      </c>
      <c r="S63">
        <f t="shared" si="27"/>
        <v>2.9130892239792446E-5</v>
      </c>
      <c r="W63">
        <f t="shared" si="19"/>
        <v>-2.0798700920461198E-6</v>
      </c>
      <c r="X63">
        <f t="shared" si="20"/>
        <v>4.3258595997879345E-12</v>
      </c>
      <c r="AA63">
        <v>40</v>
      </c>
      <c r="AB63">
        <v>2.1</v>
      </c>
      <c r="AC63" s="5">
        <f t="shared" si="28"/>
        <v>1.2</v>
      </c>
      <c r="AD63">
        <f t="shared" si="21"/>
        <v>2.3408071748878923E-5</v>
      </c>
      <c r="AF63">
        <f t="shared" si="29"/>
        <v>2.2533307037593405E-5</v>
      </c>
      <c r="AJ63">
        <f t="shared" si="22"/>
        <v>-8.7476471128551794E-7</v>
      </c>
      <c r="AK63">
        <f t="shared" si="23"/>
        <v>7.6521330011043559E-13</v>
      </c>
    </row>
    <row r="64" spans="1:37" x14ac:dyDescent="0.25">
      <c r="A64">
        <v>50</v>
      </c>
      <c r="B64">
        <v>2.1</v>
      </c>
      <c r="C64" s="5">
        <f t="shared" si="24"/>
        <v>1.1000000000000001</v>
      </c>
      <c r="D64">
        <f t="shared" si="15"/>
        <v>2.6008968609865471E-5</v>
      </c>
      <c r="F64">
        <f t="shared" si="25"/>
        <v>2.4130226894185136E-5</v>
      </c>
      <c r="J64">
        <f t="shared" si="16"/>
        <v>-1.8787417156803345E-6</v>
      </c>
      <c r="K64">
        <f t="shared" si="17"/>
        <v>3.5296704342374867E-12</v>
      </c>
      <c r="N64">
        <v>50</v>
      </c>
      <c r="O64">
        <v>2.1</v>
      </c>
      <c r="P64" s="5">
        <f t="shared" si="26"/>
        <v>0.9</v>
      </c>
      <c r="Q64">
        <f t="shared" si="18"/>
        <v>3.1210762331838566E-5</v>
      </c>
      <c r="S64">
        <f t="shared" si="27"/>
        <v>3.1474996230069742E-5</v>
      </c>
      <c r="W64">
        <f t="shared" si="19"/>
        <v>2.6423389823117634E-7</v>
      </c>
      <c r="X64">
        <f t="shared" si="20"/>
        <v>6.9819552974443656E-14</v>
      </c>
      <c r="AA64">
        <v>50</v>
      </c>
      <c r="AB64">
        <v>2.1</v>
      </c>
      <c r="AC64" s="5">
        <f t="shared" si="28"/>
        <v>1.1000000000000001</v>
      </c>
      <c r="AD64">
        <f t="shared" si="21"/>
        <v>2.6008968609865471E-5</v>
      </c>
      <c r="AF64">
        <f t="shared" si="29"/>
        <v>2.4130226894185136E-5</v>
      </c>
      <c r="AJ64">
        <f t="shared" si="22"/>
        <v>-1.8787417156803345E-6</v>
      </c>
      <c r="AK64">
        <f t="shared" si="23"/>
        <v>3.5296704342374867E-12</v>
      </c>
    </row>
    <row r="65" spans="1:38" x14ac:dyDescent="0.25">
      <c r="A65">
        <v>60</v>
      </c>
      <c r="B65">
        <v>2.1</v>
      </c>
      <c r="C65" s="5">
        <f t="shared" si="24"/>
        <v>1.1100000000000001</v>
      </c>
      <c r="D65">
        <f t="shared" si="15"/>
        <v>2.5748878923766814E-5</v>
      </c>
      <c r="F65">
        <f>($F$76*SQRT(A65))+$F$77</f>
        <v>2.5573952800678352E-5</v>
      </c>
      <c r="J65">
        <f t="shared" si="16"/>
        <v>-1.7492612308846138E-7</v>
      </c>
      <c r="K65">
        <f t="shared" si="17"/>
        <v>3.059914853875954E-14</v>
      </c>
      <c r="N65">
        <v>60</v>
      </c>
      <c r="O65">
        <v>2.1</v>
      </c>
      <c r="P65" s="5">
        <f t="shared" si="26"/>
        <v>0.89</v>
      </c>
      <c r="Q65">
        <f t="shared" si="18"/>
        <v>3.1470852017937216E-5</v>
      </c>
      <c r="S65">
        <f t="shared" si="27"/>
        <v>3.3594228228036348E-5</v>
      </c>
      <c r="W65">
        <f t="shared" si="19"/>
        <v>2.1233762100991314E-6</v>
      </c>
      <c r="X65">
        <f t="shared" si="20"/>
        <v>4.5087265296149504E-12</v>
      </c>
      <c r="AA65">
        <v>60</v>
      </c>
      <c r="AB65">
        <v>2.1</v>
      </c>
      <c r="AC65" s="5">
        <f t="shared" si="28"/>
        <v>1.1100000000000001</v>
      </c>
      <c r="AD65">
        <f t="shared" si="21"/>
        <v>2.5748878923766814E-5</v>
      </c>
      <c r="AF65">
        <f t="shared" si="29"/>
        <v>2.5573952800678352E-5</v>
      </c>
      <c r="AJ65">
        <f t="shared" si="22"/>
        <v>-1.7492612308846138E-7</v>
      </c>
      <c r="AK65">
        <f t="shared" si="23"/>
        <v>3.059914853875954E-14</v>
      </c>
    </row>
    <row r="66" spans="1:38" x14ac:dyDescent="0.25">
      <c r="C66" s="6"/>
      <c r="P66" s="6"/>
      <c r="AC66" s="6"/>
    </row>
    <row r="67" spans="1:38" x14ac:dyDescent="0.25">
      <c r="B67" s="6"/>
      <c r="C67" t="s">
        <v>10</v>
      </c>
      <c r="D67">
        <f>AVERAGE(D60:D65)</f>
        <v>2.1023916292974589E-5</v>
      </c>
      <c r="O67" s="6"/>
      <c r="P67" t="s">
        <v>10</v>
      </c>
      <c r="Q67">
        <f>AVERAGE(Q60:Q65)</f>
        <v>2.6832585949177877E-5</v>
      </c>
      <c r="AB67" s="6"/>
      <c r="AC67" t="s">
        <v>10</v>
      </c>
      <c r="AD67">
        <f>AVERAGE(AD60:AD65)</f>
        <v>2.1023916292974589E-5</v>
      </c>
    </row>
    <row r="68" spans="1:38" x14ac:dyDescent="0.25">
      <c r="B68" s="6"/>
      <c r="O68" s="6"/>
      <c r="AB68" s="6"/>
    </row>
    <row r="69" spans="1:38" x14ac:dyDescent="0.25">
      <c r="B69" s="6"/>
      <c r="C69" s="12" t="s">
        <v>11</v>
      </c>
      <c r="D69" s="12"/>
      <c r="E69" s="12"/>
      <c r="F69" s="12"/>
      <c r="G69" s="12"/>
      <c r="H69" s="12"/>
      <c r="I69" s="12"/>
      <c r="J69" s="12"/>
      <c r="K69" s="12"/>
      <c r="L69" s="12"/>
      <c r="O69" s="6"/>
      <c r="P69" s="12" t="s">
        <v>11</v>
      </c>
      <c r="Q69" s="12"/>
      <c r="R69" s="12"/>
      <c r="S69" s="12"/>
      <c r="T69" s="12"/>
      <c r="U69" s="12"/>
      <c r="V69" s="12"/>
      <c r="W69" s="12"/>
      <c r="X69" s="12"/>
      <c r="Y69" s="12"/>
      <c r="AB69" s="6"/>
      <c r="AC69" s="12" t="s">
        <v>11</v>
      </c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x14ac:dyDescent="0.25">
      <c r="B70" s="3"/>
      <c r="O70" s="3"/>
      <c r="AB70" s="3"/>
    </row>
    <row r="71" spans="1:38" x14ac:dyDescent="0.25">
      <c r="B71" s="7" t="s">
        <v>12</v>
      </c>
      <c r="C71" s="1">
        <f>AVERAGE(D60:D65)</f>
        <v>2.1023916292974589E-5</v>
      </c>
      <c r="D71" s="7" t="s">
        <v>13</v>
      </c>
      <c r="E71">
        <f>AVERAGE(D60:D65)</f>
        <v>2.1023916292974589E-5</v>
      </c>
      <c r="G71" s="7" t="s">
        <v>14</v>
      </c>
      <c r="H71" s="1">
        <f>AVERAGE(F60:F65)</f>
        <v>2.1216252433301663E-5</v>
      </c>
      <c r="J71" s="7" t="s">
        <v>15</v>
      </c>
      <c r="K71" s="7" t="s">
        <v>16</v>
      </c>
      <c r="O71" s="7" t="s">
        <v>12</v>
      </c>
      <c r="P71" s="1">
        <f>AVERAGE(Q60:Q65)</f>
        <v>2.6832585949177877E-5</v>
      </c>
      <c r="Q71" s="7" t="s">
        <v>13</v>
      </c>
      <c r="R71">
        <f>AVERAGE(Q60:Q65)</f>
        <v>2.6832585949177877E-5</v>
      </c>
      <c r="T71" s="7" t="s">
        <v>14</v>
      </c>
      <c r="U71" s="1">
        <f>AVERAGE(S60:S65)</f>
        <v>2.7197599882890751E-5</v>
      </c>
      <c r="W71" s="7" t="s">
        <v>15</v>
      </c>
      <c r="X71" s="7" t="s">
        <v>16</v>
      </c>
      <c r="AB71" s="7" t="s">
        <v>12</v>
      </c>
      <c r="AC71" s="1">
        <f>AVERAGE(AD60:AD65)</f>
        <v>2.1023916292974589E-5</v>
      </c>
      <c r="AD71" s="7" t="s">
        <v>13</v>
      </c>
      <c r="AE71">
        <f>AVERAGE(AD60:AD65)</f>
        <v>2.1023916292974589E-5</v>
      </c>
      <c r="AG71" s="7" t="s">
        <v>14</v>
      </c>
      <c r="AH71" s="1">
        <f>AVERAGE(AF60:AF65)</f>
        <v>2.1216252433301663E-5</v>
      </c>
      <c r="AJ71" s="7" t="s">
        <v>15</v>
      </c>
      <c r="AK71" s="7" t="s">
        <v>16</v>
      </c>
    </row>
    <row r="72" spans="1:38" x14ac:dyDescent="0.25">
      <c r="C72" t="s">
        <v>17</v>
      </c>
      <c r="E72" t="s">
        <v>18</v>
      </c>
      <c r="H72" t="s">
        <v>19</v>
      </c>
      <c r="J72">
        <f>SUM(K60:K65)</f>
        <v>2.3471533906131128E-11</v>
      </c>
      <c r="K72">
        <f>SUM(E71-H71)^2</f>
        <v>3.6993190875915987E-14</v>
      </c>
      <c r="P72" t="s">
        <v>17</v>
      </c>
      <c r="R72" t="s">
        <v>18</v>
      </c>
      <c r="U72" t="s">
        <v>19</v>
      </c>
      <c r="W72">
        <f>SUM(X60:X65)</f>
        <v>8.2596636951337968E-11</v>
      </c>
      <c r="X72">
        <f>SUM(R71-U71)^2</f>
        <v>1.3323517180454658E-13</v>
      </c>
      <c r="AC72" t="s">
        <v>17</v>
      </c>
      <c r="AE72" t="s">
        <v>18</v>
      </c>
      <c r="AH72" t="s">
        <v>19</v>
      </c>
      <c r="AJ72">
        <f>SUM(AK60:AK65)</f>
        <v>2.3471533906131128E-11</v>
      </c>
      <c r="AK72">
        <f>SUM(AE71-AH71)^2</f>
        <v>3.6993190875915987E-14</v>
      </c>
    </row>
    <row r="76" spans="1:38" ht="18" x14ac:dyDescent="0.35">
      <c r="A76" t="s">
        <v>20</v>
      </c>
      <c r="B76">
        <v>6690</v>
      </c>
      <c r="E76" t="s">
        <v>21</v>
      </c>
      <c r="F76">
        <v>2.1391736571233291E-6</v>
      </c>
      <c r="N76" t="s">
        <v>20</v>
      </c>
      <c r="O76">
        <v>6690</v>
      </c>
      <c r="R76" t="s">
        <v>21</v>
      </c>
      <c r="S76">
        <v>3.1400733636446097E-6</v>
      </c>
      <c r="AA76" t="s">
        <v>20</v>
      </c>
      <c r="AB76">
        <v>6690</v>
      </c>
      <c r="AE76" t="s">
        <v>21</v>
      </c>
      <c r="AF76">
        <v>2.1391736571233291E-6</v>
      </c>
    </row>
    <row r="77" spans="1:38" x14ac:dyDescent="0.25">
      <c r="A77" t="s">
        <v>22</v>
      </c>
      <c r="B77">
        <v>0.17399999999999999</v>
      </c>
      <c r="E77" t="s">
        <v>23</v>
      </c>
      <c r="F77">
        <v>9.003984903309813E-6</v>
      </c>
      <c r="N77" t="s">
        <v>22</v>
      </c>
      <c r="O77">
        <v>0.17399999999999999</v>
      </c>
      <c r="R77" t="s">
        <v>23</v>
      </c>
      <c r="S77">
        <v>9.2713245415061891E-6</v>
      </c>
      <c r="AA77" t="s">
        <v>22</v>
      </c>
      <c r="AB77">
        <v>0.17399999999999999</v>
      </c>
      <c r="AE77" t="s">
        <v>23</v>
      </c>
      <c r="AF77">
        <v>9.003984903309813E-6</v>
      </c>
    </row>
    <row r="78" spans="1:38" x14ac:dyDescent="0.25">
      <c r="E78" t="s">
        <v>24</v>
      </c>
      <c r="F78" s="8">
        <f>1-(K72/J72)</f>
        <v>0.9984239125136064</v>
      </c>
      <c r="R78" t="s">
        <v>24</v>
      </c>
      <c r="S78" s="8">
        <f>1-(X72/W72)</f>
        <v>0.9983869177157535</v>
      </c>
      <c r="AE78" t="s">
        <v>24</v>
      </c>
      <c r="AF78" s="8">
        <f>1-(AK72/AJ72)</f>
        <v>0.9984239125136064</v>
      </c>
    </row>
    <row r="84" spans="1:37" x14ac:dyDescent="0.25">
      <c r="A84" s="11" t="s">
        <v>32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0"/>
      <c r="M84" s="11" t="s">
        <v>33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0"/>
      <c r="Y84" s="11" t="s">
        <v>34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7" x14ac:dyDescent="0.25">
      <c r="A85" s="11" t="s">
        <v>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N85" s="11" t="s">
        <v>0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AA85" s="11" t="s">
        <v>0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x14ac:dyDescent="0.25">
      <c r="B86" s="4" t="s">
        <v>1</v>
      </c>
      <c r="C86" s="4"/>
      <c r="D86" s="4"/>
      <c r="E86" s="4"/>
      <c r="F86" s="2" t="s">
        <v>2</v>
      </c>
      <c r="O86" s="4" t="s">
        <v>1</v>
      </c>
      <c r="P86" s="4"/>
      <c r="Q86" s="4"/>
      <c r="R86" s="4"/>
      <c r="S86" s="2" t="s">
        <v>2</v>
      </c>
      <c r="AB86" s="4" t="s">
        <v>1</v>
      </c>
      <c r="AC86" s="4"/>
      <c r="AD86" s="4"/>
      <c r="AE86" s="4"/>
      <c r="AF86" s="2" t="s">
        <v>2</v>
      </c>
    </row>
    <row r="87" spans="1:37" ht="18" x14ac:dyDescent="0.35">
      <c r="A87" t="s">
        <v>3</v>
      </c>
      <c r="B87" t="s">
        <v>4</v>
      </c>
      <c r="C87" t="s">
        <v>5</v>
      </c>
      <c r="D87" t="s">
        <v>6</v>
      </c>
      <c r="F87" t="s">
        <v>6</v>
      </c>
      <c r="J87" t="s">
        <v>7</v>
      </c>
      <c r="K87" t="s">
        <v>8</v>
      </c>
      <c r="N87" t="s">
        <v>3</v>
      </c>
      <c r="O87" t="s">
        <v>4</v>
      </c>
      <c r="P87" t="s">
        <v>5</v>
      </c>
      <c r="Q87" t="s">
        <v>6</v>
      </c>
      <c r="S87" t="s">
        <v>6</v>
      </c>
      <c r="W87" t="s">
        <v>7</v>
      </c>
      <c r="X87" t="s">
        <v>8</v>
      </c>
      <c r="AA87" t="s">
        <v>3</v>
      </c>
      <c r="AB87" t="s">
        <v>4</v>
      </c>
      <c r="AC87" t="s">
        <v>5</v>
      </c>
      <c r="AD87" t="s">
        <v>6</v>
      </c>
      <c r="AF87" t="s">
        <v>6</v>
      </c>
      <c r="AJ87" t="s">
        <v>7</v>
      </c>
      <c r="AK87" t="s">
        <v>8</v>
      </c>
    </row>
    <row r="88" spans="1:37" x14ac:dyDescent="0.25">
      <c r="A88">
        <v>10</v>
      </c>
      <c r="B88">
        <v>2.1</v>
      </c>
      <c r="C88" s="5">
        <f>H5</f>
        <v>1.8966666666666665</v>
      </c>
      <c r="D88">
        <f t="shared" ref="D88:D93" si="30">((((B88-C88)/$B$36))*$B$37)</f>
        <v>5.2884902840059853E-6</v>
      </c>
      <c r="F88">
        <f>($F$104*SQRT(A88))+$F$105</f>
        <v>2.6645190255970307E-5</v>
      </c>
      <c r="G88" t="s">
        <v>9</v>
      </c>
      <c r="J88">
        <f t="shared" ref="J88:J93" si="31">F88-D88</f>
        <v>2.1356699971964322E-5</v>
      </c>
      <c r="K88">
        <f t="shared" ref="K88:K93" si="32">(F88-D88)^2</f>
        <v>4.561086336925009E-10</v>
      </c>
      <c r="N88">
        <v>10</v>
      </c>
      <c r="O88">
        <v>2.1</v>
      </c>
      <c r="P88" s="5">
        <f>I5</f>
        <v>1.8</v>
      </c>
      <c r="Q88">
        <f t="shared" ref="Q88:Q93" si="33">((((O88-P88)/$B$36))*$B$37)</f>
        <v>7.8026905829596415E-6</v>
      </c>
      <c r="S88">
        <f>($S$104*SQRT(N88))+$S$105</f>
        <v>2.1155835651953535E-5</v>
      </c>
      <c r="T88" t="s">
        <v>9</v>
      </c>
      <c r="W88">
        <f t="shared" ref="W88:W93" si="34">S88-Q88</f>
        <v>1.3353145068993894E-5</v>
      </c>
      <c r="X88">
        <f t="shared" ref="X88:X93" si="35">(S88-Q88)^2</f>
        <v>1.7830648323359593E-10</v>
      </c>
      <c r="AA88">
        <v>10</v>
      </c>
      <c r="AB88">
        <v>2.1</v>
      </c>
      <c r="AC88" s="5">
        <f>J5</f>
        <v>1.8466666666666667</v>
      </c>
      <c r="AD88">
        <f t="shared" ref="AD88:AD93" si="36">((((AB88-AC88)/$B$36))*$B$37)</f>
        <v>6.5889387144992549E-6</v>
      </c>
      <c r="AF88">
        <f>($AF$104*SQRT(AA88))+$AF$105</f>
        <v>2.1121294956612699E-5</v>
      </c>
      <c r="AG88" t="s">
        <v>9</v>
      </c>
      <c r="AJ88">
        <f t="shared" ref="AJ88:AJ93" si="37">AF88-AD88</f>
        <v>1.4532356242113444E-5</v>
      </c>
      <c r="AK88">
        <f t="shared" ref="AK88:AK93" si="38">(AF88-AD88)^2</f>
        <v>2.1118937794769358E-10</v>
      </c>
    </row>
    <row r="89" spans="1:37" x14ac:dyDescent="0.25">
      <c r="A89">
        <v>20</v>
      </c>
      <c r="B89">
        <v>2.1</v>
      </c>
      <c r="C89" s="5">
        <f t="shared" ref="C89:C93" si="39">H6</f>
        <v>0.90666666666666673</v>
      </c>
      <c r="D89">
        <f t="shared" si="30"/>
        <v>3.1037369207772795E-5</v>
      </c>
      <c r="F89">
        <f t="shared" ref="F89:F93" si="40">($F$104*SQRT(A89))+$F$105</f>
        <v>3.3723684017319513E-5</v>
      </c>
      <c r="J89">
        <f t="shared" si="31"/>
        <v>2.6863148095467181E-6</v>
      </c>
      <c r="K89">
        <f t="shared" si="32"/>
        <v>7.2162872559900205E-12</v>
      </c>
      <c r="N89">
        <v>20</v>
      </c>
      <c r="O89">
        <v>2.1</v>
      </c>
      <c r="P89" s="5">
        <f t="shared" ref="P89:P93" si="41">I6</f>
        <v>1.2766666666666666</v>
      </c>
      <c r="Q89">
        <f t="shared" si="33"/>
        <v>2.1414050822122571E-5</v>
      </c>
      <c r="S89">
        <f t="shared" ref="S89:S93" si="42">($S$104*SQRT(N89))+$S$105</f>
        <v>2.6066023285088299E-5</v>
      </c>
      <c r="W89">
        <f t="shared" si="34"/>
        <v>4.6519724629657276E-6</v>
      </c>
      <c r="X89">
        <f t="shared" si="35"/>
        <v>2.1640847796191419E-11</v>
      </c>
      <c r="AA89">
        <v>20</v>
      </c>
      <c r="AB89">
        <v>2.1</v>
      </c>
      <c r="AC89" s="5">
        <f t="shared" ref="AC89:AC93" si="43">J6</f>
        <v>1.1399999999999999</v>
      </c>
      <c r="AD89">
        <f t="shared" si="36"/>
        <v>2.4968609865470857E-5</v>
      </c>
      <c r="AF89">
        <f t="shared" ref="AF89:AF93" si="44">($AF$104*SQRT(AA89))+$AF$105</f>
        <v>2.6016354312451953E-5</v>
      </c>
      <c r="AJ89">
        <f t="shared" si="37"/>
        <v>1.047744446981096E-6</v>
      </c>
      <c r="AK89">
        <f t="shared" si="38"/>
        <v>1.0977684261797227E-12</v>
      </c>
    </row>
    <row r="90" spans="1:37" x14ac:dyDescent="0.25">
      <c r="A90">
        <v>30</v>
      </c>
      <c r="B90">
        <v>2.1</v>
      </c>
      <c r="C90" s="5">
        <f t="shared" si="39"/>
        <v>0.34999999999999992</v>
      </c>
      <c r="D90">
        <f t="shared" si="30"/>
        <v>4.5515695067264575E-5</v>
      </c>
      <c r="F90">
        <f t="shared" si="40"/>
        <v>3.9155203314643462E-5</v>
      </c>
      <c r="J90">
        <f t="shared" si="31"/>
        <v>-6.3604917526211132E-6</v>
      </c>
      <c r="K90">
        <f t="shared" si="32"/>
        <v>4.0455855335161202E-11</v>
      </c>
      <c r="N90">
        <v>30</v>
      </c>
      <c r="O90">
        <v>2.1</v>
      </c>
      <c r="P90" s="5">
        <f t="shared" si="41"/>
        <v>0.93666666666666665</v>
      </c>
      <c r="Q90">
        <f t="shared" si="33"/>
        <v>3.0257100149476831E-5</v>
      </c>
      <c r="S90">
        <f t="shared" si="42"/>
        <v>2.983374277203314E-5</v>
      </c>
      <c r="W90">
        <f t="shared" si="34"/>
        <v>-4.2335737744369101E-7</v>
      </c>
      <c r="X90">
        <f t="shared" si="35"/>
        <v>1.7923146903599987E-13</v>
      </c>
      <c r="AA90">
        <v>30</v>
      </c>
      <c r="AB90">
        <v>2.1</v>
      </c>
      <c r="AC90" s="5">
        <f t="shared" si="43"/>
        <v>1.01</v>
      </c>
      <c r="AD90">
        <f t="shared" si="36"/>
        <v>2.8349775784753362E-5</v>
      </c>
      <c r="AF90">
        <f t="shared" si="44"/>
        <v>2.9772465463946309E-5</v>
      </c>
      <c r="AJ90">
        <f t="shared" si="37"/>
        <v>1.4226896791929476E-6</v>
      </c>
      <c r="AK90">
        <f t="shared" si="38"/>
        <v>2.0240459232821322E-12</v>
      </c>
    </row>
    <row r="91" spans="1:37" x14ac:dyDescent="0.25">
      <c r="A91">
        <v>40</v>
      </c>
      <c r="B91">
        <v>2.1</v>
      </c>
      <c r="C91" s="5">
        <f t="shared" si="39"/>
        <v>0.19666666666666668</v>
      </c>
      <c r="D91">
        <f t="shared" si="30"/>
        <v>4.9503736920777279E-5</v>
      </c>
      <c r="F91">
        <f t="shared" si="40"/>
        <v>4.3734185895792912E-5</v>
      </c>
      <c r="J91">
        <f t="shared" si="31"/>
        <v>-5.7695510249843675E-6</v>
      </c>
      <c r="K91">
        <f t="shared" si="32"/>
        <v>3.3287719029898163E-11</v>
      </c>
      <c r="N91">
        <v>40</v>
      </c>
      <c r="O91">
        <v>2.1</v>
      </c>
      <c r="P91" s="5">
        <f t="shared" si="41"/>
        <v>0.71333333333333326</v>
      </c>
      <c r="Q91">
        <f t="shared" si="33"/>
        <v>3.6065769805680119E-5</v>
      </c>
      <c r="S91">
        <f t="shared" si="42"/>
        <v>3.3010077229664135E-5</v>
      </c>
      <c r="W91">
        <f t="shared" si="34"/>
        <v>-3.0556925760159839E-6</v>
      </c>
      <c r="X91">
        <f t="shared" si="35"/>
        <v>9.3372571191191991E-12</v>
      </c>
      <c r="AA91">
        <v>40</v>
      </c>
      <c r="AB91">
        <v>2.1</v>
      </c>
      <c r="AC91" s="5">
        <f t="shared" si="43"/>
        <v>0.65666666666666673</v>
      </c>
      <c r="AD91">
        <f t="shared" si="36"/>
        <v>3.7539611360239161E-5</v>
      </c>
      <c r="AF91">
        <f t="shared" si="44"/>
        <v>3.2939013642101125E-5</v>
      </c>
      <c r="AJ91">
        <f t="shared" si="37"/>
        <v>-4.6005977181380359E-6</v>
      </c>
      <c r="AK91">
        <f t="shared" si="38"/>
        <v>2.1165499364136902E-11</v>
      </c>
    </row>
    <row r="92" spans="1:37" x14ac:dyDescent="0.25">
      <c r="A92">
        <v>50</v>
      </c>
      <c r="B92">
        <v>2.1</v>
      </c>
      <c r="C92" s="5">
        <f t="shared" si="39"/>
        <v>0.18333333333333335</v>
      </c>
      <c r="D92">
        <f t="shared" si="30"/>
        <v>4.9850523168908815E-5</v>
      </c>
      <c r="F92">
        <f t="shared" si="40"/>
        <v>4.7768350533988548E-5</v>
      </c>
      <c r="J92">
        <f t="shared" si="31"/>
        <v>-2.0821726349202663E-6</v>
      </c>
      <c r="K92">
        <f t="shared" si="32"/>
        <v>4.3354428816108048E-12</v>
      </c>
      <c r="N92">
        <v>50</v>
      </c>
      <c r="O92">
        <v>2.1</v>
      </c>
      <c r="P92" s="5">
        <f t="shared" si="41"/>
        <v>0.57999999999999996</v>
      </c>
      <c r="Q92">
        <f t="shared" si="33"/>
        <v>3.9533632286995516E-5</v>
      </c>
      <c r="S92">
        <f>($S$104*SQRT(N92))+$S$105</f>
        <v>3.5808484063708191E-5</v>
      </c>
      <c r="W92">
        <f t="shared" si="34"/>
        <v>-3.7251482232873248E-6</v>
      </c>
      <c r="X92">
        <f t="shared" si="35"/>
        <v>1.3876729285460713E-11</v>
      </c>
      <c r="AA92">
        <v>50</v>
      </c>
      <c r="AB92">
        <v>2.1</v>
      </c>
      <c r="AC92" s="5">
        <f t="shared" si="43"/>
        <v>0.58333333333333337</v>
      </c>
      <c r="AD92">
        <f t="shared" si="36"/>
        <v>3.9446935724962631E-5</v>
      </c>
      <c r="AF92">
        <f t="shared" si="44"/>
        <v>3.5728798590845851E-5</v>
      </c>
      <c r="AJ92">
        <f t="shared" si="37"/>
        <v>-3.7181371341167799E-6</v>
      </c>
      <c r="AK92">
        <f t="shared" si="38"/>
        <v>1.382454374809814E-11</v>
      </c>
    </row>
    <row r="93" spans="1:37" x14ac:dyDescent="0.25">
      <c r="A93">
        <v>60</v>
      </c>
      <c r="B93">
        <v>2.1</v>
      </c>
      <c r="C93" s="5">
        <f t="shared" si="39"/>
        <v>0.1466666666666667</v>
      </c>
      <c r="D93">
        <f t="shared" si="30"/>
        <v>5.080418535127055E-5</v>
      </c>
      <c r="F93">
        <f t="shared" si="40"/>
        <v>5.1415514150359625E-5</v>
      </c>
      <c r="J93">
        <f t="shared" si="31"/>
        <v>6.113287990890752E-7</v>
      </c>
      <c r="K93">
        <f t="shared" si="32"/>
        <v>3.7372290059569086E-13</v>
      </c>
      <c r="N93">
        <v>60</v>
      </c>
      <c r="O93">
        <v>2.1</v>
      </c>
      <c r="P93" s="5">
        <f t="shared" si="41"/>
        <v>0.54333333333333333</v>
      </c>
      <c r="Q93">
        <f t="shared" si="33"/>
        <v>4.0487294469357244E-5</v>
      </c>
      <c r="S93">
        <f t="shared" si="42"/>
        <v>3.8338437227318923E-5</v>
      </c>
      <c r="W93">
        <f t="shared" si="34"/>
        <v>-2.148857242038321E-6</v>
      </c>
      <c r="X93">
        <f t="shared" si="35"/>
        <v>4.6175874466605394E-12</v>
      </c>
      <c r="AA93">
        <v>60</v>
      </c>
      <c r="AB93">
        <v>2.1</v>
      </c>
      <c r="AC93" s="5">
        <f t="shared" si="43"/>
        <v>0.60666666666666658</v>
      </c>
      <c r="AD93">
        <f t="shared" si="36"/>
        <v>3.8840059790732445E-5</v>
      </c>
      <c r="AF93">
        <f t="shared" si="44"/>
        <v>3.8250956974325279E-5</v>
      </c>
      <c r="AJ93">
        <f t="shared" si="37"/>
        <v>-5.8910281640716625E-7</v>
      </c>
      <c r="AK93">
        <f t="shared" si="38"/>
        <v>3.4704212829885542E-13</v>
      </c>
    </row>
    <row r="94" spans="1:37" x14ac:dyDescent="0.25">
      <c r="C94" s="6"/>
      <c r="P94" s="6"/>
      <c r="AC94" s="6"/>
    </row>
    <row r="95" spans="1:37" x14ac:dyDescent="0.25">
      <c r="B95" s="6"/>
      <c r="C95" t="s">
        <v>10</v>
      </c>
      <c r="D95">
        <f>AVERAGE(D88:D93)</f>
        <v>3.8666666666666667E-5</v>
      </c>
      <c r="O95" s="6"/>
      <c r="P95" t="s">
        <v>10</v>
      </c>
      <c r="Q95">
        <f>AVERAGE(Q88:Q93)</f>
        <v>2.9260089686098654E-5</v>
      </c>
      <c r="AB95" s="6"/>
      <c r="AC95" t="s">
        <v>10</v>
      </c>
      <c r="AD95">
        <f>AVERAGE(AD88:AD93)</f>
        <v>2.9288988540109618E-5</v>
      </c>
    </row>
    <row r="96" spans="1:37" x14ac:dyDescent="0.25">
      <c r="B96" s="6"/>
      <c r="O96" s="6"/>
      <c r="AB96" s="6"/>
    </row>
    <row r="97" spans="1:38" x14ac:dyDescent="0.25">
      <c r="B97" s="6"/>
      <c r="C97" s="12" t="s">
        <v>11</v>
      </c>
      <c r="D97" s="12"/>
      <c r="E97" s="12"/>
      <c r="F97" s="12"/>
      <c r="G97" s="12"/>
      <c r="H97" s="12"/>
      <c r="I97" s="12"/>
      <c r="J97" s="12"/>
      <c r="K97" s="12"/>
      <c r="L97" s="12"/>
      <c r="O97" s="6"/>
      <c r="P97" s="12" t="s">
        <v>11</v>
      </c>
      <c r="Q97" s="12"/>
      <c r="R97" s="12"/>
      <c r="S97" s="12"/>
      <c r="T97" s="12"/>
      <c r="U97" s="12"/>
      <c r="V97" s="12"/>
      <c r="W97" s="12"/>
      <c r="X97" s="12"/>
      <c r="Y97" s="12"/>
      <c r="AB97" s="6"/>
      <c r="AC97" s="12" t="s">
        <v>11</v>
      </c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x14ac:dyDescent="0.25">
      <c r="B98" s="3"/>
      <c r="O98" s="3"/>
      <c r="AB98" s="3"/>
    </row>
    <row r="99" spans="1:38" x14ac:dyDescent="0.25">
      <c r="B99" s="7" t="s">
        <v>12</v>
      </c>
      <c r="C99" s="1">
        <f>AVERAGE(D88:D93)</f>
        <v>3.8666666666666667E-5</v>
      </c>
      <c r="D99" s="7" t="s">
        <v>13</v>
      </c>
      <c r="E99">
        <f>AVERAGE(D88:D93)</f>
        <v>3.8666666666666667E-5</v>
      </c>
      <c r="G99" s="7" t="s">
        <v>14</v>
      </c>
      <c r="H99" s="1">
        <f>AVERAGE(F88:F93)</f>
        <v>4.0407021361345731E-5</v>
      </c>
      <c r="J99" s="7" t="s">
        <v>15</v>
      </c>
      <c r="K99" s="7" t="s">
        <v>16</v>
      </c>
      <c r="O99" s="7" t="s">
        <v>12</v>
      </c>
      <c r="P99" s="1">
        <f>AVERAGE(Q88:Q93)</f>
        <v>2.9260089686098654E-5</v>
      </c>
      <c r="Q99" s="7" t="s">
        <v>13</v>
      </c>
      <c r="R99">
        <f>AVERAGE(Q88:Q93)</f>
        <v>2.9260089686098654E-5</v>
      </c>
      <c r="T99" s="7" t="s">
        <v>14</v>
      </c>
      <c r="U99" s="1">
        <f>AVERAGE(S88:S93)</f>
        <v>3.0702100038294372E-5</v>
      </c>
      <c r="W99" s="7" t="s">
        <v>15</v>
      </c>
      <c r="X99" s="7" t="s">
        <v>16</v>
      </c>
      <c r="AB99" s="7" t="s">
        <v>12</v>
      </c>
      <c r="AC99" s="1">
        <f>AVERAGE(AD88:AD93)</f>
        <v>2.9288988540109618E-5</v>
      </c>
      <c r="AD99" s="7" t="s">
        <v>13</v>
      </c>
      <c r="AE99">
        <f>AVERAGE(AD88:AD93)</f>
        <v>2.9288988540109618E-5</v>
      </c>
      <c r="AG99" s="7" t="s">
        <v>14</v>
      </c>
      <c r="AH99" s="1">
        <f>AVERAGE(AF88:AF93)</f>
        <v>3.0638147323380539E-5</v>
      </c>
      <c r="AJ99" s="7" t="s">
        <v>15</v>
      </c>
      <c r="AK99" s="7" t="s">
        <v>16</v>
      </c>
    </row>
    <row r="100" spans="1:38" x14ac:dyDescent="0.25">
      <c r="C100" t="s">
        <v>17</v>
      </c>
      <c r="E100" t="s">
        <v>18</v>
      </c>
      <c r="H100" t="s">
        <v>19</v>
      </c>
      <c r="J100">
        <f>SUM(K88:K93)</f>
        <v>5.4177766109575673E-10</v>
      </c>
      <c r="K100">
        <f>SUM(E99-H99)^2</f>
        <v>3.0288344632914591E-12</v>
      </c>
      <c r="P100" t="s">
        <v>17</v>
      </c>
      <c r="R100" t="s">
        <v>18</v>
      </c>
      <c r="U100" t="s">
        <v>19</v>
      </c>
      <c r="W100">
        <f>SUM(X88:X93)</f>
        <v>2.2795813635006381E-10</v>
      </c>
      <c r="X100">
        <f>SUM(R99-U99)^2</f>
        <v>2.0793938558396192E-12</v>
      </c>
      <c r="AC100" t="s">
        <v>17</v>
      </c>
      <c r="AE100" t="s">
        <v>18</v>
      </c>
      <c r="AH100" t="s">
        <v>19</v>
      </c>
      <c r="AJ100">
        <f>SUM(AK88:AK93)</f>
        <v>2.4964827753768929E-10</v>
      </c>
      <c r="AK100">
        <f>SUM(AE99-AH99)^2</f>
        <v>1.8202294224770736E-12</v>
      </c>
    </row>
    <row r="104" spans="1:38" ht="18" x14ac:dyDescent="0.35">
      <c r="A104" t="s">
        <v>20</v>
      </c>
      <c r="B104">
        <v>6690</v>
      </c>
      <c r="E104" t="s">
        <v>21</v>
      </c>
      <c r="F104">
        <v>5.4040149146525846E-6</v>
      </c>
      <c r="N104" t="s">
        <v>20</v>
      </c>
      <c r="O104">
        <v>6690</v>
      </c>
      <c r="R104" t="s">
        <v>21</v>
      </c>
      <c r="S104">
        <v>3.7486403319433388E-6</v>
      </c>
      <c r="AA104" t="s">
        <v>20</v>
      </c>
      <c r="AB104">
        <v>6690</v>
      </c>
      <c r="AE104" t="s">
        <v>21</v>
      </c>
      <c r="AF104">
        <v>3.7370907793274476E-6</v>
      </c>
    </row>
    <row r="105" spans="1:38" x14ac:dyDescent="0.25">
      <c r="A105" t="s">
        <v>22</v>
      </c>
      <c r="B105">
        <v>0.17399999999999999</v>
      </c>
      <c r="E105" t="s">
        <v>23</v>
      </c>
      <c r="F105">
        <v>9.5561946161477056E-6</v>
      </c>
      <c r="N105" t="s">
        <v>22</v>
      </c>
      <c r="O105">
        <v>0.17399999999999999</v>
      </c>
      <c r="R105" t="s">
        <v>23</v>
      </c>
      <c r="S105">
        <v>9.301594074242937E-6</v>
      </c>
      <c r="AA105" t="s">
        <v>22</v>
      </c>
      <c r="AB105">
        <v>0.17399999999999999</v>
      </c>
      <c r="AE105" t="s">
        <v>23</v>
      </c>
      <c r="AF105">
        <v>9.3035762711242718E-6</v>
      </c>
    </row>
    <row r="106" spans="1:38" x14ac:dyDescent="0.25">
      <c r="E106" t="s">
        <v>24</v>
      </c>
      <c r="F106" s="8">
        <f>1-(K100/J100)</f>
        <v>0.99440945118119939</v>
      </c>
      <c r="R106" t="s">
        <v>24</v>
      </c>
      <c r="S106" s="8">
        <f>1-(X100/W100)</f>
        <v>0.99087817662868416</v>
      </c>
      <c r="AE106" t="s">
        <v>24</v>
      </c>
      <c r="AF106" s="8">
        <f>1-(AK100/AJ100)</f>
        <v>0.99270882442919206</v>
      </c>
    </row>
  </sheetData>
  <mergeCells count="31">
    <mergeCell ref="M16:W16"/>
    <mergeCell ref="Y16:AI16"/>
    <mergeCell ref="A1:J1"/>
    <mergeCell ref="B2:D2"/>
    <mergeCell ref="E2:G2"/>
    <mergeCell ref="H2:J2"/>
    <mergeCell ref="A16:K16"/>
    <mergeCell ref="A17:K17"/>
    <mergeCell ref="N17:X17"/>
    <mergeCell ref="AB17:AL17"/>
    <mergeCell ref="C29:L29"/>
    <mergeCell ref="P29:Y29"/>
    <mergeCell ref="AD29:AM29"/>
    <mergeCell ref="A56:K56"/>
    <mergeCell ref="A57:K57"/>
    <mergeCell ref="N57:X57"/>
    <mergeCell ref="AA57:AK57"/>
    <mergeCell ref="M56:W56"/>
    <mergeCell ref="Y56:AI56"/>
    <mergeCell ref="C69:L69"/>
    <mergeCell ref="P69:Y69"/>
    <mergeCell ref="AC69:AL69"/>
    <mergeCell ref="A84:K84"/>
    <mergeCell ref="M84:W84"/>
    <mergeCell ref="Y84:AI84"/>
    <mergeCell ref="A85:K85"/>
    <mergeCell ref="N85:X85"/>
    <mergeCell ref="AA85:AK85"/>
    <mergeCell ref="C97:L97"/>
    <mergeCell ref="P97:Y97"/>
    <mergeCell ref="AC97:AL9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tabSelected="1" topLeftCell="M72" workbookViewId="0">
      <selection activeCell="V107" sqref="V107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9" max="19" width="12" bestFit="1" customWidth="1"/>
  </cols>
  <sheetData>
    <row r="1" spans="1:35" x14ac:dyDescent="0.25">
      <c r="A1" s="11" t="str">
        <f>'[1]Manganese Graphs'!C34</f>
        <v>Manganese (mg/l)</v>
      </c>
      <c r="B1" s="11"/>
      <c r="C1" s="11"/>
      <c r="D1" s="11"/>
      <c r="E1" s="11"/>
      <c r="F1" s="11"/>
      <c r="G1" s="11"/>
      <c r="H1" s="11"/>
      <c r="I1" s="11"/>
      <c r="J1" s="11"/>
    </row>
    <row r="2" spans="1:35" x14ac:dyDescent="0.25">
      <c r="A2" s="2" t="str">
        <f>'[1]Manganese Graphs'!C35</f>
        <v>Time (min)</v>
      </c>
      <c r="B2" s="11">
        <f>'[1]Manganese Graphs'!D35</f>
        <v>6.5</v>
      </c>
      <c r="C2" s="11"/>
      <c r="D2" s="11"/>
      <c r="E2" s="11">
        <f>'[1]Manganese Graphs'!G35</f>
        <v>7.5</v>
      </c>
      <c r="F2" s="11"/>
      <c r="G2" s="11"/>
      <c r="H2" s="11">
        <f>'[1]Manganese Graphs'!J35</f>
        <v>8.5</v>
      </c>
      <c r="I2" s="11"/>
      <c r="J2" s="11"/>
    </row>
    <row r="3" spans="1:35" x14ac:dyDescent="0.25">
      <c r="A3" s="2">
        <f>'[1]Manganese Graphs'!C36</f>
        <v>0</v>
      </c>
      <c r="B3" s="2" t="str">
        <f>'[1]Manganese Graphs'!D36</f>
        <v>0,174 (l/min)</v>
      </c>
      <c r="C3" s="2" t="str">
        <f>'[1]Manganese Graphs'!E36</f>
        <v>0,262 (l/min)</v>
      </c>
      <c r="D3" s="2" t="str">
        <f>'[1]Manganese Graphs'!F36</f>
        <v>0,523 (l/min)</v>
      </c>
      <c r="E3" s="2" t="str">
        <f>'[1]Manganese Graphs'!G36</f>
        <v>0,174 (l/min)</v>
      </c>
      <c r="F3" s="2" t="str">
        <f>'[1]Manganese Graphs'!H36</f>
        <v>0,262 (l/min)</v>
      </c>
      <c r="G3" s="2" t="str">
        <f>'[1]Manganese Graphs'!I36</f>
        <v>0,523 (l/min)</v>
      </c>
      <c r="H3" s="2" t="str">
        <f>'[1]Manganese Graphs'!J36</f>
        <v>0,174 (l/min)</v>
      </c>
      <c r="I3" s="2" t="str">
        <f>'[1]Manganese Graphs'!K36</f>
        <v>0,262 (l/min)</v>
      </c>
      <c r="J3" s="2" t="str">
        <f>'[1]Manganese Graphs'!L36</f>
        <v>0,523 (l/min)</v>
      </c>
    </row>
    <row r="4" spans="1:35" x14ac:dyDescent="0.25">
      <c r="A4" s="2">
        <f>'[1]Manganese Graphs'!C37</f>
        <v>0</v>
      </c>
      <c r="B4" s="2" t="str">
        <f>'[1]Manganese Graphs'!D37</f>
        <v>1,67 (ml/min)</v>
      </c>
      <c r="C4" s="2" t="str">
        <f>'[1]Manganese Graphs'!E37</f>
        <v>2,52(ml/min)</v>
      </c>
      <c r="D4" s="2" t="str">
        <f>'[1]Manganese Graphs'!F37</f>
        <v>5,0 (ml/min)</v>
      </c>
      <c r="E4" s="2" t="str">
        <f>'[1]Manganese Graphs'!G37</f>
        <v>1,67 (ml/min)</v>
      </c>
      <c r="F4" s="2" t="str">
        <f>'[1]Manganese Graphs'!H37</f>
        <v>2,52(ml/min)</v>
      </c>
      <c r="G4" s="2" t="str">
        <f>'[1]Manganese Graphs'!I37</f>
        <v>5,0 (ml/min)</v>
      </c>
      <c r="H4" s="2" t="str">
        <f>'[1]Manganese Graphs'!J37</f>
        <v>1,67 (ml/min)</v>
      </c>
      <c r="I4" s="2" t="str">
        <f>'[1]Manganese Graphs'!K37</f>
        <v>2,52(ml/min)</v>
      </c>
      <c r="J4" s="2" t="str">
        <f>'[1]Manganese Graphs'!L37</f>
        <v>5,0 (ml/min)</v>
      </c>
    </row>
    <row r="5" spans="1:35" x14ac:dyDescent="0.25">
      <c r="A5" s="9">
        <f>'[1]Manganese Graphs'!C38</f>
        <v>10</v>
      </c>
      <c r="B5" s="9">
        <f>'[1]Manganese Graphs'!D38</f>
        <v>0.3</v>
      </c>
      <c r="C5" s="9">
        <f>'[1]Manganese Graphs'!E38</f>
        <v>0.2</v>
      </c>
      <c r="D5" s="9">
        <f>'[1]Manganese Graphs'!F38</f>
        <v>0.5</v>
      </c>
      <c r="E5" s="9">
        <f>'[1]Manganese Graphs'!G38</f>
        <v>0.53</v>
      </c>
      <c r="F5" s="9">
        <f>'[1]Manganese Graphs'!H38</f>
        <v>0.37</v>
      </c>
      <c r="G5" s="9">
        <f>'[1]Manganese Graphs'!I38</f>
        <v>0.5</v>
      </c>
      <c r="H5" s="9">
        <f>'[1]Manganese Graphs'!J38</f>
        <v>0.53333333333333333</v>
      </c>
      <c r="I5" s="9">
        <f>'[1]Manganese Graphs'!K38</f>
        <v>0.53333333333333333</v>
      </c>
      <c r="J5" s="9">
        <f>'[1]Manganese Graphs'!L38</f>
        <v>0.6333333333333333</v>
      </c>
    </row>
    <row r="6" spans="1:35" x14ac:dyDescent="0.25">
      <c r="A6" s="9">
        <f>'[1]Manganese Graphs'!C39</f>
        <v>20</v>
      </c>
      <c r="B6" s="9">
        <f>'[1]Manganese Graphs'!D39</f>
        <v>0.4</v>
      </c>
      <c r="C6" s="9">
        <f>'[1]Manganese Graphs'!E39</f>
        <v>0.2</v>
      </c>
      <c r="D6" s="9">
        <f>'[1]Manganese Graphs'!F39</f>
        <v>0.6</v>
      </c>
      <c r="E6" s="9">
        <f>'[1]Manganese Graphs'!G39</f>
        <v>0.5</v>
      </c>
      <c r="F6" s="9">
        <f>'[1]Manganese Graphs'!H39</f>
        <v>0.3</v>
      </c>
      <c r="G6" s="9">
        <f>'[1]Manganese Graphs'!I39</f>
        <v>0.6</v>
      </c>
      <c r="H6" s="9">
        <f>'[1]Manganese Graphs'!J39</f>
        <v>0.56666666666666676</v>
      </c>
      <c r="I6" s="9">
        <f>'[1]Manganese Graphs'!K39</f>
        <v>0.5</v>
      </c>
      <c r="J6" s="9">
        <f>'[1]Manganese Graphs'!L39</f>
        <v>0.5</v>
      </c>
    </row>
    <row r="7" spans="1:35" x14ac:dyDescent="0.25">
      <c r="A7" s="9">
        <f>'[1]Manganese Graphs'!C40</f>
        <v>30</v>
      </c>
      <c r="B7" s="9">
        <f>'[1]Manganese Graphs'!D40</f>
        <v>0.63</v>
      </c>
      <c r="C7" s="9">
        <f>'[1]Manganese Graphs'!E40</f>
        <v>0.37</v>
      </c>
      <c r="D7" s="9">
        <f>'[1]Manganese Graphs'!F40</f>
        <v>0.63</v>
      </c>
      <c r="E7" s="9">
        <f>'[1]Manganese Graphs'!G40</f>
        <v>0.5</v>
      </c>
      <c r="F7" s="9">
        <f>'[1]Manganese Graphs'!H40</f>
        <v>0.33</v>
      </c>
      <c r="G7" s="9">
        <f>'[1]Manganese Graphs'!I40</f>
        <v>0.63</v>
      </c>
      <c r="H7" s="9">
        <f>'[1]Manganese Graphs'!J40</f>
        <v>0.46666666666666662</v>
      </c>
      <c r="I7" s="9">
        <f>'[1]Manganese Graphs'!K40</f>
        <v>0.5</v>
      </c>
      <c r="J7" s="9">
        <f>'[1]Manganese Graphs'!L40</f>
        <v>0.56666666666666676</v>
      </c>
    </row>
    <row r="8" spans="1:35" x14ac:dyDescent="0.25">
      <c r="A8" s="9">
        <f>'[1]Manganese Graphs'!C41</f>
        <v>40</v>
      </c>
      <c r="B8" s="9">
        <f>'[1]Manganese Graphs'!D41</f>
        <v>0.6</v>
      </c>
      <c r="C8" s="9">
        <f>'[1]Manganese Graphs'!E41</f>
        <v>0.3</v>
      </c>
      <c r="D8" s="9">
        <f>'[1]Manganese Graphs'!F41</f>
        <v>0.6</v>
      </c>
      <c r="E8" s="9">
        <f>'[1]Manganese Graphs'!G41</f>
        <v>0.5</v>
      </c>
      <c r="F8" s="9">
        <f>'[1]Manganese Graphs'!H41</f>
        <v>0.4</v>
      </c>
      <c r="G8" s="9">
        <f>'[1]Manganese Graphs'!I41</f>
        <v>0.6</v>
      </c>
      <c r="H8" s="9">
        <f>'[1]Manganese Graphs'!J41</f>
        <v>0.33333333333333331</v>
      </c>
      <c r="I8" s="9">
        <f>'[1]Manganese Graphs'!K41</f>
        <v>0.5</v>
      </c>
      <c r="J8" s="9">
        <f>'[1]Manganese Graphs'!L41</f>
        <v>0.56666666666666676</v>
      </c>
    </row>
    <row r="9" spans="1:35" x14ac:dyDescent="0.25">
      <c r="A9" s="9">
        <f>'[1]Manganese Graphs'!C42</f>
        <v>50</v>
      </c>
      <c r="B9" s="9">
        <f>'[1]Manganese Graphs'!D42</f>
        <v>0.5</v>
      </c>
      <c r="C9" s="9">
        <f>'[1]Manganese Graphs'!E42</f>
        <v>0.3</v>
      </c>
      <c r="D9" s="9">
        <f>'[1]Manganese Graphs'!F42</f>
        <v>0.4</v>
      </c>
      <c r="E9" s="9">
        <f>'[1]Manganese Graphs'!G42</f>
        <v>0.5</v>
      </c>
      <c r="F9" s="9">
        <f>'[1]Manganese Graphs'!H42</f>
        <v>0.4</v>
      </c>
      <c r="G9" s="9">
        <f>'[1]Manganese Graphs'!I42</f>
        <v>0.4</v>
      </c>
      <c r="H9" s="9">
        <f>'[1]Manganese Graphs'!J42</f>
        <v>0.43333333333333335</v>
      </c>
      <c r="I9" s="9">
        <f>'[1]Manganese Graphs'!K42</f>
        <v>0.46666666666666662</v>
      </c>
      <c r="J9" s="9">
        <f>'[1]Manganese Graphs'!L42</f>
        <v>0.6333333333333333</v>
      </c>
    </row>
    <row r="10" spans="1:35" x14ac:dyDescent="0.25">
      <c r="A10" s="9">
        <f>'[1]Manganese Graphs'!C43</f>
        <v>60</v>
      </c>
      <c r="B10" s="9">
        <f>'[1]Manganese Graphs'!D43</f>
        <v>0.5</v>
      </c>
      <c r="C10" s="9">
        <f>'[1]Manganese Graphs'!E43</f>
        <v>0.37</v>
      </c>
      <c r="D10" s="9">
        <f>'[1]Manganese Graphs'!F43</f>
        <v>0.5</v>
      </c>
      <c r="E10" s="9">
        <f>'[1]Manganese Graphs'!G43</f>
        <v>0.47</v>
      </c>
      <c r="F10" s="9">
        <f>'[1]Manganese Graphs'!H43</f>
        <v>0.3</v>
      </c>
      <c r="G10" s="9">
        <f>'[1]Manganese Graphs'!I43</f>
        <v>0.5</v>
      </c>
      <c r="H10" s="9">
        <f>'[1]Manganese Graphs'!J43</f>
        <v>0.53333333333333333</v>
      </c>
      <c r="I10" s="9">
        <f>'[1]Manganese Graphs'!K43</f>
        <v>0.53333333333333333</v>
      </c>
      <c r="J10" s="9">
        <f>'[1]Manganese Graphs'!L43</f>
        <v>0.6</v>
      </c>
    </row>
    <row r="16" spans="1:35" x14ac:dyDescent="0.25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11" t="s">
        <v>27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1" t="s">
        <v>28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9" x14ac:dyDescent="0.25">
      <c r="A17" s="11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"/>
      <c r="N17" s="11" t="s">
        <v>35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Z17" s="1"/>
      <c r="AB17" s="11" t="s">
        <v>35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9" x14ac:dyDescent="0.25">
      <c r="B18" s="4" t="s">
        <v>1</v>
      </c>
      <c r="C18" s="4"/>
      <c r="D18" s="4"/>
      <c r="E18" s="4"/>
      <c r="F18" s="2" t="s">
        <v>2</v>
      </c>
      <c r="M18" s="1"/>
      <c r="O18" s="4" t="s">
        <v>1</v>
      </c>
      <c r="P18" s="4"/>
      <c r="Q18" s="4"/>
      <c r="R18" s="4"/>
      <c r="S18" s="2" t="s">
        <v>2</v>
      </c>
      <c r="Z18" s="1"/>
      <c r="AC18" s="4" t="s">
        <v>1</v>
      </c>
      <c r="AD18" s="4"/>
      <c r="AE18" s="4"/>
      <c r="AF18" s="4"/>
      <c r="AG18" s="2" t="s">
        <v>2</v>
      </c>
    </row>
    <row r="19" spans="1:39" ht="18" x14ac:dyDescent="0.35">
      <c r="A19" t="s">
        <v>3</v>
      </c>
      <c r="B19" t="s">
        <v>4</v>
      </c>
      <c r="C19" t="s">
        <v>5</v>
      </c>
      <c r="D19" t="s">
        <v>6</v>
      </c>
      <c r="F19" t="s">
        <v>6</v>
      </c>
      <c r="J19" t="s">
        <v>7</v>
      </c>
      <c r="K19" t="s">
        <v>8</v>
      </c>
      <c r="M19" s="1"/>
      <c r="N19" t="s">
        <v>3</v>
      </c>
      <c r="O19" t="s">
        <v>4</v>
      </c>
      <c r="P19" t="s">
        <v>5</v>
      </c>
      <c r="Q19" t="s">
        <v>6</v>
      </c>
      <c r="S19" t="s">
        <v>6</v>
      </c>
      <c r="W19" t="s">
        <v>7</v>
      </c>
      <c r="X19" t="s">
        <v>8</v>
      </c>
      <c r="Z19" s="1"/>
      <c r="AB19" t="s">
        <v>3</v>
      </c>
      <c r="AC19" t="s">
        <v>4</v>
      </c>
      <c r="AD19" t="s">
        <v>5</v>
      </c>
      <c r="AE19" t="s">
        <v>6</v>
      </c>
      <c r="AG19" t="s">
        <v>6</v>
      </c>
      <c r="AK19" t="s">
        <v>7</v>
      </c>
      <c r="AL19" t="s">
        <v>8</v>
      </c>
    </row>
    <row r="20" spans="1:39" x14ac:dyDescent="0.25">
      <c r="A20">
        <v>10</v>
      </c>
      <c r="B20">
        <v>2.7</v>
      </c>
      <c r="C20" s="5">
        <f>B5</f>
        <v>0.3</v>
      </c>
      <c r="D20">
        <f t="shared" ref="D20:D25" si="0">((((B20-C20)/$B$36))*$B$37)</f>
        <v>2.7552418080286595E-3</v>
      </c>
      <c r="F20">
        <f>($F$36*SQRT(A20))+$F$37</f>
        <v>2.5390318604863425E-3</v>
      </c>
      <c r="G20" t="s">
        <v>9</v>
      </c>
      <c r="J20">
        <f t="shared" ref="J20:J25" si="1">F20-D20</f>
        <v>-2.1620994754231694E-4</v>
      </c>
      <c r="K20">
        <f t="shared" ref="K20:K25" si="2">(F20-D20)^2</f>
        <v>4.6746741416251441E-8</v>
      </c>
      <c r="M20" s="1"/>
      <c r="N20">
        <v>10</v>
      </c>
      <c r="O20">
        <v>2.7</v>
      </c>
      <c r="P20" s="5">
        <f>C5</f>
        <v>0.2</v>
      </c>
      <c r="Q20">
        <f t="shared" ref="Q20:Q25" si="3">((((O20-P20)/$B$36))*$B$37)</f>
        <v>2.8700435500298529E-3</v>
      </c>
      <c r="S20">
        <f>($S$36*SQRT(N20))+$S$37</f>
        <v>2.7667219822134046E-3</v>
      </c>
      <c r="T20" t="s">
        <v>9</v>
      </c>
      <c r="W20">
        <f t="shared" ref="W20:W25" si="4">S20-Q20</f>
        <v>-1.0332156781644834E-4</v>
      </c>
      <c r="X20">
        <f t="shared" ref="X20:X25" si="5">(S20-Q20)^2</f>
        <v>1.0675346376048933E-8</v>
      </c>
      <c r="Z20" s="1"/>
      <c r="AB20">
        <v>10</v>
      </c>
      <c r="AC20">
        <v>2.7</v>
      </c>
      <c r="AD20" s="5">
        <f>D5</f>
        <v>0.5</v>
      </c>
      <c r="AE20">
        <f t="shared" ref="AE20:AE25" si="6">((((AC20-AD20)/$B$36))*$B$37)</f>
        <v>2.5256383240262708E-3</v>
      </c>
      <c r="AG20">
        <f>($AG$36*SQRT(AB20))+$AG$37</f>
        <v>2.4354227372814369E-3</v>
      </c>
      <c r="AH20" t="s">
        <v>9</v>
      </c>
      <c r="AK20">
        <f t="shared" ref="AK20:AK25" si="7">AG20-AE20</f>
        <v>-9.0215586744833969E-5</v>
      </c>
      <c r="AL20">
        <f t="shared" ref="AL20:AL25" si="8">(AG20-AE20)^2</f>
        <v>8.138852091714663E-9</v>
      </c>
    </row>
    <row r="21" spans="1:39" x14ac:dyDescent="0.25">
      <c r="A21">
        <v>20</v>
      </c>
      <c r="B21">
        <v>2.7</v>
      </c>
      <c r="C21" s="5">
        <f t="shared" ref="C21:C25" si="9">B6</f>
        <v>0.4</v>
      </c>
      <c r="D21">
        <f t="shared" si="0"/>
        <v>2.6404400660274652E-3</v>
      </c>
      <c r="F21">
        <f t="shared" ref="F21:F25" si="10">($F$36*SQRT(A21))+$F$37</f>
        <v>2.5390318604863425E-3</v>
      </c>
      <c r="J21">
        <f t="shared" si="1"/>
        <v>-1.0140820554112263E-4</v>
      </c>
      <c r="K21">
        <f t="shared" si="2"/>
        <v>1.0283624151070575E-8</v>
      </c>
      <c r="M21" s="1"/>
      <c r="N21">
        <v>20</v>
      </c>
      <c r="O21">
        <v>2.7</v>
      </c>
      <c r="P21" s="5">
        <f t="shared" ref="P21:P25" si="11">C6</f>
        <v>0.2</v>
      </c>
      <c r="Q21">
        <f t="shared" si="3"/>
        <v>2.8700435500298529E-3</v>
      </c>
      <c r="S21">
        <f t="shared" ref="S21:S25" si="12">($S$36*SQRT(N21))+$S$37</f>
        <v>2.7667219822134046E-3</v>
      </c>
      <c r="W21">
        <f t="shared" si="4"/>
        <v>-1.0332156781644834E-4</v>
      </c>
      <c r="X21">
        <f t="shared" si="5"/>
        <v>1.0675346376048933E-8</v>
      </c>
      <c r="Z21" s="1"/>
      <c r="AB21">
        <v>20</v>
      </c>
      <c r="AC21">
        <v>2.7</v>
      </c>
      <c r="AD21" s="5">
        <f t="shared" ref="AD21:AD25" si="13">D6</f>
        <v>0.6</v>
      </c>
      <c r="AE21">
        <f t="shared" si="6"/>
        <v>2.4108365820250765E-3</v>
      </c>
      <c r="AG21">
        <f t="shared" ref="AG21:AG25" si="14">($AG$36*SQRT(AB21))+$AG$37</f>
        <v>2.4591907240286725E-3</v>
      </c>
      <c r="AK21">
        <f t="shared" si="7"/>
        <v>4.8354142003595967E-5</v>
      </c>
      <c r="AL21">
        <f t="shared" si="8"/>
        <v>2.3381230489039236E-9</v>
      </c>
    </row>
    <row r="22" spans="1:39" x14ac:dyDescent="0.25">
      <c r="A22">
        <v>30</v>
      </c>
      <c r="B22">
        <v>2.7</v>
      </c>
      <c r="C22" s="5">
        <f t="shared" si="9"/>
        <v>0.63</v>
      </c>
      <c r="D22">
        <f>((((B22-C22)/$B$36))*$B$37)</f>
        <v>2.3763960594247184E-3</v>
      </c>
      <c r="F22">
        <f t="shared" si="10"/>
        <v>2.5390318604863425E-3</v>
      </c>
      <c r="J22">
        <f t="shared" si="1"/>
        <v>1.626358010616241E-4</v>
      </c>
      <c r="K22">
        <f t="shared" si="2"/>
        <v>2.6450403786956171E-8</v>
      </c>
      <c r="M22" s="1"/>
      <c r="N22">
        <v>30</v>
      </c>
      <c r="O22">
        <v>2.7</v>
      </c>
      <c r="P22" s="5">
        <f t="shared" si="11"/>
        <v>0.37</v>
      </c>
      <c r="Q22">
        <f t="shared" si="3"/>
        <v>2.6748805886278233E-3</v>
      </c>
      <c r="S22">
        <f t="shared" si="12"/>
        <v>2.7667219822134046E-3</v>
      </c>
      <c r="W22">
        <f t="shared" si="4"/>
        <v>9.1841393585581285E-5</v>
      </c>
      <c r="X22">
        <f t="shared" si="5"/>
        <v>8.4348415757416513E-9</v>
      </c>
      <c r="Z22" s="1"/>
      <c r="AB22">
        <v>30</v>
      </c>
      <c r="AC22">
        <v>2.7</v>
      </c>
      <c r="AD22" s="5">
        <f t="shared" si="13"/>
        <v>0.63</v>
      </c>
      <c r="AE22">
        <f t="shared" si="6"/>
        <v>2.3763960594247184E-3</v>
      </c>
      <c r="AG22">
        <f t="shared" si="14"/>
        <v>2.4774285417097528E-3</v>
      </c>
      <c r="AK22">
        <f t="shared" si="7"/>
        <v>1.0103248228503442E-4</v>
      </c>
      <c r="AL22">
        <f t="shared" si="8"/>
        <v>1.0207562476675794E-8</v>
      </c>
    </row>
    <row r="23" spans="1:39" x14ac:dyDescent="0.25">
      <c r="A23">
        <v>40</v>
      </c>
      <c r="B23">
        <v>2.7</v>
      </c>
      <c r="C23" s="5">
        <f t="shared" si="9"/>
        <v>0.6</v>
      </c>
      <c r="D23">
        <f t="shared" si="0"/>
        <v>2.4108365820250765E-3</v>
      </c>
      <c r="F23">
        <f t="shared" si="10"/>
        <v>2.5390318604863425E-3</v>
      </c>
      <c r="J23">
        <f t="shared" si="1"/>
        <v>1.2819527846126598E-4</v>
      </c>
      <c r="K23">
        <f t="shared" si="2"/>
        <v>1.6434029419761526E-8</v>
      </c>
      <c r="M23" s="1"/>
      <c r="N23">
        <v>40</v>
      </c>
      <c r="O23">
        <v>2.7</v>
      </c>
      <c r="P23" s="5">
        <f t="shared" si="11"/>
        <v>0.3</v>
      </c>
      <c r="Q23">
        <f t="shared" si="3"/>
        <v>2.7552418080286595E-3</v>
      </c>
      <c r="S23">
        <f t="shared" si="12"/>
        <v>2.7667219822134046E-3</v>
      </c>
      <c r="W23">
        <f t="shared" si="4"/>
        <v>1.1480174184745097E-5</v>
      </c>
      <c r="X23">
        <f t="shared" si="5"/>
        <v>1.3179439931208775E-10</v>
      </c>
      <c r="Z23" s="1"/>
      <c r="AB23">
        <v>40</v>
      </c>
      <c r="AC23">
        <v>2.7</v>
      </c>
      <c r="AD23" s="5">
        <f t="shared" si="13"/>
        <v>0.6</v>
      </c>
      <c r="AE23">
        <f t="shared" si="6"/>
        <v>2.4108365820250765E-3</v>
      </c>
      <c r="AG23">
        <f t="shared" si="14"/>
        <v>2.4928037332369174E-3</v>
      </c>
      <c r="AK23">
        <f t="shared" si="7"/>
        <v>8.1967151211840856E-5</v>
      </c>
      <c r="AL23">
        <f t="shared" si="8"/>
        <v>6.718613877784784E-9</v>
      </c>
    </row>
    <row r="24" spans="1:39" x14ac:dyDescent="0.25">
      <c r="A24">
        <v>50</v>
      </c>
      <c r="B24">
        <v>2.7</v>
      </c>
      <c r="C24" s="5">
        <f t="shared" si="9"/>
        <v>0.5</v>
      </c>
      <c r="D24">
        <f t="shared" si="0"/>
        <v>2.5256383240262708E-3</v>
      </c>
      <c r="F24">
        <f t="shared" si="10"/>
        <v>2.5390318604863425E-3</v>
      </c>
      <c r="J24">
        <f t="shared" si="1"/>
        <v>1.3393536460071676E-5</v>
      </c>
      <c r="K24">
        <f t="shared" si="2"/>
        <v>1.7938681890726932E-10</v>
      </c>
      <c r="M24" s="1"/>
      <c r="N24">
        <v>50</v>
      </c>
      <c r="O24">
        <v>2.7</v>
      </c>
      <c r="P24" s="5">
        <f t="shared" si="11"/>
        <v>0.3</v>
      </c>
      <c r="Q24">
        <f t="shared" si="3"/>
        <v>2.7552418080286595E-3</v>
      </c>
      <c r="S24">
        <f t="shared" si="12"/>
        <v>2.7667219822134046E-3</v>
      </c>
      <c r="W24">
        <f t="shared" si="4"/>
        <v>1.1480174184745097E-5</v>
      </c>
      <c r="X24">
        <f t="shared" si="5"/>
        <v>1.3179439931208775E-10</v>
      </c>
      <c r="Z24" s="1"/>
      <c r="AB24">
        <v>50</v>
      </c>
      <c r="AC24">
        <v>2.7</v>
      </c>
      <c r="AD24" s="5">
        <f t="shared" si="13"/>
        <v>0.4</v>
      </c>
      <c r="AE24">
        <f t="shared" si="6"/>
        <v>2.6404400660274652E-3</v>
      </c>
      <c r="AG24">
        <f t="shared" si="14"/>
        <v>2.5063495488990514E-3</v>
      </c>
      <c r="AK24">
        <f t="shared" si="7"/>
        <v>-1.3409051712841378E-4</v>
      </c>
      <c r="AL24">
        <f t="shared" si="8"/>
        <v>1.7980266783765428E-8</v>
      </c>
    </row>
    <row r="25" spans="1:39" x14ac:dyDescent="0.25">
      <c r="A25">
        <v>60</v>
      </c>
      <c r="B25">
        <v>2.7</v>
      </c>
      <c r="C25" s="5">
        <f t="shared" si="9"/>
        <v>0.5</v>
      </c>
      <c r="D25">
        <f t="shared" si="0"/>
        <v>2.5256383240262708E-3</v>
      </c>
      <c r="F25">
        <f t="shared" si="10"/>
        <v>2.5390318604863425E-3</v>
      </c>
      <c r="J25">
        <f t="shared" si="1"/>
        <v>1.3393536460071676E-5</v>
      </c>
      <c r="K25">
        <f t="shared" si="2"/>
        <v>1.7938681890726932E-10</v>
      </c>
      <c r="M25" s="1"/>
      <c r="N25">
        <v>60</v>
      </c>
      <c r="O25">
        <v>2.7</v>
      </c>
      <c r="P25" s="5">
        <f t="shared" si="11"/>
        <v>0.37</v>
      </c>
      <c r="Q25">
        <f t="shared" si="3"/>
        <v>2.6748805886278233E-3</v>
      </c>
      <c r="S25">
        <f t="shared" si="12"/>
        <v>2.7667219822134046E-3</v>
      </c>
      <c r="W25">
        <f t="shared" si="4"/>
        <v>9.1841393585581285E-5</v>
      </c>
      <c r="X25">
        <f t="shared" si="5"/>
        <v>8.4348415757416513E-9</v>
      </c>
      <c r="Z25" s="1"/>
      <c r="AB25">
        <v>60</v>
      </c>
      <c r="AC25">
        <v>2.7</v>
      </c>
      <c r="AD25" s="5">
        <f t="shared" si="13"/>
        <v>0.5</v>
      </c>
      <c r="AE25">
        <f t="shared" si="6"/>
        <v>2.5256383240262708E-3</v>
      </c>
      <c r="AG25">
        <f t="shared" si="14"/>
        <v>2.5185959023495889E-3</v>
      </c>
      <c r="AK25">
        <f t="shared" si="7"/>
        <v>-7.0424216766819259E-6</v>
      </c>
      <c r="AL25">
        <f t="shared" si="8"/>
        <v>4.9595703072199468E-11</v>
      </c>
    </row>
    <row r="26" spans="1:39" x14ac:dyDescent="0.25">
      <c r="C26" s="6"/>
      <c r="M26" s="1"/>
      <c r="P26" s="6"/>
      <c r="Z26" s="1"/>
      <c r="AD26" s="6"/>
    </row>
    <row r="27" spans="1:39" x14ac:dyDescent="0.25">
      <c r="B27" s="6"/>
      <c r="C27" t="s">
        <v>10</v>
      </c>
      <c r="D27">
        <f>AVERAGE(D20:D25)</f>
        <v>2.539031860593077E-3</v>
      </c>
      <c r="M27" s="1"/>
      <c r="O27" s="6"/>
      <c r="P27" t="s">
        <v>10</v>
      </c>
      <c r="Q27">
        <f>AVERAGE(Q20:Q25)</f>
        <v>2.766721982228779E-3</v>
      </c>
      <c r="Z27" s="1"/>
      <c r="AC27" s="6"/>
      <c r="AD27" t="s">
        <v>10</v>
      </c>
      <c r="AE27">
        <f>AVERAGE(AE20:AE25)</f>
        <v>2.4816309895924799E-3</v>
      </c>
    </row>
    <row r="28" spans="1:39" x14ac:dyDescent="0.25">
      <c r="B28" s="6"/>
      <c r="M28" s="1"/>
      <c r="O28" s="6"/>
      <c r="Z28" s="1"/>
      <c r="AC28" s="6"/>
    </row>
    <row r="29" spans="1:39" x14ac:dyDescent="0.25">
      <c r="B29" s="6"/>
      <c r="C29" s="12" t="s">
        <v>11</v>
      </c>
      <c r="D29" s="12"/>
      <c r="E29" s="12"/>
      <c r="F29" s="12"/>
      <c r="G29" s="12"/>
      <c r="H29" s="12"/>
      <c r="I29" s="12"/>
      <c r="J29" s="12"/>
      <c r="K29" s="12"/>
      <c r="L29" s="12"/>
      <c r="M29" s="1"/>
      <c r="O29" s="6"/>
      <c r="P29" s="12" t="s">
        <v>11</v>
      </c>
      <c r="Q29" s="12"/>
      <c r="R29" s="12"/>
      <c r="S29" s="12"/>
      <c r="T29" s="12"/>
      <c r="U29" s="12"/>
      <c r="V29" s="12"/>
      <c r="W29" s="12"/>
      <c r="X29" s="12"/>
      <c r="Y29" s="12"/>
      <c r="Z29" s="1"/>
      <c r="AC29" s="6"/>
      <c r="AD29" s="12" t="s">
        <v>11</v>
      </c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x14ac:dyDescent="0.25">
      <c r="B30" s="3"/>
      <c r="M30" s="1"/>
      <c r="O30" s="3"/>
      <c r="Z30" s="1"/>
      <c r="AC30" s="3"/>
    </row>
    <row r="31" spans="1:39" x14ac:dyDescent="0.25">
      <c r="B31" s="7" t="s">
        <v>12</v>
      </c>
      <c r="C31" s="1">
        <f>AVERAGE(D20:D25)</f>
        <v>2.539031860593077E-3</v>
      </c>
      <c r="D31" s="7" t="s">
        <v>13</v>
      </c>
      <c r="E31">
        <f>AVERAGE(D20:D25)</f>
        <v>2.539031860593077E-3</v>
      </c>
      <c r="G31" s="7" t="s">
        <v>14</v>
      </c>
      <c r="H31" s="1">
        <f>AVERAGE(F20:F25)</f>
        <v>2.5390318604863425E-3</v>
      </c>
      <c r="J31" s="7" t="s">
        <v>15</v>
      </c>
      <c r="K31" s="7" t="s">
        <v>16</v>
      </c>
      <c r="M31" s="1"/>
      <c r="O31" s="7" t="s">
        <v>12</v>
      </c>
      <c r="P31" s="1">
        <f>AVERAGE(Q20:Q25)</f>
        <v>2.766721982228779E-3</v>
      </c>
      <c r="Q31" s="7" t="s">
        <v>13</v>
      </c>
      <c r="R31">
        <f>AVERAGE(Q20:Q25)</f>
        <v>2.766721982228779E-3</v>
      </c>
      <c r="T31" s="7" t="s">
        <v>14</v>
      </c>
      <c r="U31" s="1">
        <f>AVERAGE(S20:S25)</f>
        <v>2.7667219822134046E-3</v>
      </c>
      <c r="W31" s="7" t="s">
        <v>15</v>
      </c>
      <c r="X31" s="7" t="s">
        <v>16</v>
      </c>
      <c r="Z31" s="1"/>
      <c r="AC31" s="7" t="s">
        <v>12</v>
      </c>
      <c r="AD31" s="1">
        <f>AVERAGE(AE20:AE25)</f>
        <v>2.4816309895924799E-3</v>
      </c>
      <c r="AE31" s="7" t="s">
        <v>13</v>
      </c>
      <c r="AF31">
        <f>AVERAGE(AE20:AE25)</f>
        <v>2.4816309895924799E-3</v>
      </c>
      <c r="AH31" s="7" t="s">
        <v>14</v>
      </c>
      <c r="AI31" s="1">
        <f>AVERAGE(AG20:AG25)</f>
        <v>2.4816318645842364E-3</v>
      </c>
      <c r="AK31" s="7" t="s">
        <v>15</v>
      </c>
      <c r="AL31" s="7" t="s">
        <v>16</v>
      </c>
    </row>
    <row r="32" spans="1:39" x14ac:dyDescent="0.25">
      <c r="C32" t="s">
        <v>17</v>
      </c>
      <c r="E32" t="s">
        <v>18</v>
      </c>
      <c r="H32" t="s">
        <v>19</v>
      </c>
      <c r="J32">
        <f>SUM(K20:K25)</f>
        <v>1.0027357241185426E-7</v>
      </c>
      <c r="K32">
        <f>SUM(E31-H31)^2</f>
        <v>1.1392253428508357E-26</v>
      </c>
      <c r="M32" s="1"/>
      <c r="P32" t="s">
        <v>17</v>
      </c>
      <c r="R32" t="s">
        <v>18</v>
      </c>
      <c r="U32" t="s">
        <v>19</v>
      </c>
      <c r="W32">
        <f>SUM(X20:X25)</f>
        <v>3.8483964702205346E-8</v>
      </c>
      <c r="X32">
        <f>SUM(R31-U31)^2</f>
        <v>2.3637280530227415E-28</v>
      </c>
      <c r="Z32" s="1"/>
      <c r="AD32" t="s">
        <v>17</v>
      </c>
      <c r="AF32" t="s">
        <v>18</v>
      </c>
      <c r="AI32" t="s">
        <v>19</v>
      </c>
      <c r="AK32">
        <f>SUM(AL20:AL25)</f>
        <v>4.5433013981916791E-8</v>
      </c>
      <c r="AL32">
        <f>SUM(AF31-AI31)^2</f>
        <v>7.6561057406048707E-19</v>
      </c>
    </row>
    <row r="33" spans="1:33" x14ac:dyDescent="0.25">
      <c r="M33" s="1"/>
      <c r="Z33" s="1"/>
    </row>
    <row r="34" spans="1:33" x14ac:dyDescent="0.25">
      <c r="M34" s="1"/>
      <c r="Z34" s="1"/>
    </row>
    <row r="35" spans="1:33" x14ac:dyDescent="0.25">
      <c r="M35" s="1"/>
      <c r="Z35" s="1"/>
    </row>
    <row r="36" spans="1:33" ht="18" x14ac:dyDescent="0.35">
      <c r="A36" t="s">
        <v>20</v>
      </c>
      <c r="B36">
        <v>4555.68</v>
      </c>
      <c r="E36" t="s">
        <v>21</v>
      </c>
      <c r="F36">
        <v>0</v>
      </c>
      <c r="M36" s="1"/>
      <c r="N36" t="s">
        <v>20</v>
      </c>
      <c r="O36">
        <v>6690</v>
      </c>
      <c r="R36" t="s">
        <v>21</v>
      </c>
      <c r="S36">
        <v>0</v>
      </c>
      <c r="Z36" s="1"/>
      <c r="AB36" t="s">
        <v>20</v>
      </c>
      <c r="AC36">
        <v>6690</v>
      </c>
      <c r="AF36" t="s">
        <v>21</v>
      </c>
      <c r="AG36">
        <v>1.8145464162822832E-5</v>
      </c>
    </row>
    <row r="37" spans="1:33" x14ac:dyDescent="0.25">
      <c r="A37" t="s">
        <v>22</v>
      </c>
      <c r="B37">
        <v>5.23</v>
      </c>
      <c r="E37" t="s">
        <v>23</v>
      </c>
      <c r="F37">
        <v>2.5390318604863425E-3</v>
      </c>
      <c r="M37" s="1"/>
      <c r="N37" t="s">
        <v>22</v>
      </c>
      <c r="O37">
        <v>0.17399999999999999</v>
      </c>
      <c r="R37" t="s">
        <v>23</v>
      </c>
      <c r="S37">
        <v>2.7667219822134046E-3</v>
      </c>
      <c r="Z37" s="1"/>
      <c r="AB37" t="s">
        <v>22</v>
      </c>
      <c r="AC37">
        <v>0.17399999999999999</v>
      </c>
      <c r="AF37" t="s">
        <v>23</v>
      </c>
      <c r="AG37">
        <v>2.3780417413259564E-3</v>
      </c>
    </row>
    <row r="38" spans="1:33" x14ac:dyDescent="0.25">
      <c r="E38" t="s">
        <v>24</v>
      </c>
      <c r="F38" s="8">
        <f>1-(K32/J32)</f>
        <v>1</v>
      </c>
      <c r="M38" s="1"/>
      <c r="R38" t="s">
        <v>24</v>
      </c>
      <c r="S38" s="8">
        <f>1-(X32/W32)</f>
        <v>1</v>
      </c>
      <c r="Z38" s="1"/>
      <c r="AF38" t="s">
        <v>24</v>
      </c>
      <c r="AG38" s="8">
        <f>1-(AL32/AK32)</f>
        <v>0.99999999998314859</v>
      </c>
    </row>
    <row r="39" spans="1:33" x14ac:dyDescent="0.25">
      <c r="M39" s="1"/>
      <c r="Z39" s="1"/>
    </row>
    <row r="40" spans="1:33" x14ac:dyDescent="0.25">
      <c r="M40" s="1"/>
      <c r="Z40" s="1"/>
    </row>
    <row r="41" spans="1:33" x14ac:dyDescent="0.25">
      <c r="M41" s="1"/>
      <c r="Z41" s="1"/>
    </row>
    <row r="42" spans="1:33" x14ac:dyDescent="0.25">
      <c r="M42" s="1"/>
      <c r="Z42" s="1"/>
    </row>
    <row r="43" spans="1:33" x14ac:dyDescent="0.25">
      <c r="M43" s="1"/>
      <c r="Z43" s="1"/>
    </row>
    <row r="44" spans="1:33" x14ac:dyDescent="0.25">
      <c r="M44" s="1"/>
      <c r="Z44" s="1"/>
    </row>
    <row r="45" spans="1:33" x14ac:dyDescent="0.25">
      <c r="M45" s="1"/>
      <c r="Z45" s="1"/>
    </row>
    <row r="46" spans="1:33" x14ac:dyDescent="0.25">
      <c r="M46" s="1"/>
      <c r="Z46" s="1"/>
    </row>
    <row r="47" spans="1:33" x14ac:dyDescent="0.25">
      <c r="M47" s="1"/>
      <c r="Z47" s="1"/>
    </row>
    <row r="48" spans="1:33" x14ac:dyDescent="0.25">
      <c r="M48" s="1"/>
      <c r="Z48" s="1"/>
    </row>
    <row r="49" spans="1:37" x14ac:dyDescent="0.25">
      <c r="M49" s="1"/>
      <c r="Z49" s="1"/>
    </row>
    <row r="50" spans="1:37" x14ac:dyDescent="0.25">
      <c r="M50" s="1"/>
      <c r="Z50" s="1"/>
    </row>
    <row r="51" spans="1:37" x14ac:dyDescent="0.25">
      <c r="M51" s="1"/>
      <c r="Z51" s="1"/>
    </row>
    <row r="52" spans="1:37" x14ac:dyDescent="0.25">
      <c r="M52" s="1"/>
      <c r="Z52" s="1"/>
    </row>
    <row r="53" spans="1:37" x14ac:dyDescent="0.25">
      <c r="M53" s="1"/>
      <c r="Z53" s="1"/>
    </row>
    <row r="54" spans="1:37" x14ac:dyDescent="0.25">
      <c r="A54" t="s">
        <v>25</v>
      </c>
      <c r="M54" s="1"/>
      <c r="Z54" s="1"/>
    </row>
    <row r="55" spans="1:37" x14ac:dyDescent="0.25">
      <c r="M55" s="1"/>
      <c r="Z55" s="1"/>
    </row>
    <row r="56" spans="1:37" x14ac:dyDescent="0.25">
      <c r="A56" s="11" t="s">
        <v>29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1" t="s">
        <v>30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0"/>
      <c r="Y56" s="11" t="s">
        <v>31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7" x14ac:dyDescent="0.25">
      <c r="A57" s="11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M57" s="1"/>
      <c r="N57" s="11" t="s">
        <v>35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Z57" s="1"/>
      <c r="AA57" s="11" t="s">
        <v>35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x14ac:dyDescent="0.25">
      <c r="B58" s="4" t="s">
        <v>1</v>
      </c>
      <c r="C58" s="4"/>
      <c r="D58" s="4"/>
      <c r="E58" s="4"/>
      <c r="F58" s="2" t="s">
        <v>2</v>
      </c>
      <c r="M58" s="1"/>
      <c r="O58" s="4" t="s">
        <v>1</v>
      </c>
      <c r="P58" s="4"/>
      <c r="Q58" s="4"/>
      <c r="R58" s="4"/>
      <c r="S58" s="2" t="s">
        <v>2</v>
      </c>
      <c r="Z58" s="1"/>
      <c r="AB58" s="4" t="s">
        <v>1</v>
      </c>
      <c r="AC58" s="4"/>
      <c r="AD58" s="4"/>
      <c r="AE58" s="4"/>
      <c r="AF58" s="2" t="s">
        <v>2</v>
      </c>
    </row>
    <row r="59" spans="1:37" ht="18" x14ac:dyDescent="0.35">
      <c r="A59" t="s">
        <v>3</v>
      </c>
      <c r="B59" t="s">
        <v>4</v>
      </c>
      <c r="C59" t="s">
        <v>5</v>
      </c>
      <c r="D59" t="s">
        <v>6</v>
      </c>
      <c r="F59" t="s">
        <v>6</v>
      </c>
      <c r="J59" t="s">
        <v>7</v>
      </c>
      <c r="K59" t="s">
        <v>8</v>
      </c>
      <c r="M59" s="1"/>
      <c r="N59" t="s">
        <v>3</v>
      </c>
      <c r="O59" t="s">
        <v>4</v>
      </c>
      <c r="P59" t="s">
        <v>5</v>
      </c>
      <c r="Q59" t="s">
        <v>6</v>
      </c>
      <c r="S59" t="s">
        <v>6</v>
      </c>
      <c r="W59" t="s">
        <v>7</v>
      </c>
      <c r="X59" t="s">
        <v>8</v>
      </c>
      <c r="Z59" s="1"/>
      <c r="AA59" t="s">
        <v>3</v>
      </c>
      <c r="AB59" t="s">
        <v>4</v>
      </c>
      <c r="AC59" t="s">
        <v>5</v>
      </c>
      <c r="AD59" t="s">
        <v>6</v>
      </c>
      <c r="AF59" t="s">
        <v>6</v>
      </c>
      <c r="AJ59" t="s">
        <v>7</v>
      </c>
      <c r="AK59" t="s">
        <v>8</v>
      </c>
    </row>
    <row r="60" spans="1:37" x14ac:dyDescent="0.25">
      <c r="A60">
        <v>10</v>
      </c>
      <c r="B60">
        <v>2.7</v>
      </c>
      <c r="C60" s="5">
        <f>E5</f>
        <v>0.53</v>
      </c>
      <c r="D60">
        <f t="shared" ref="D60:D65" si="15">((((B60-C60)/$B$36))*$B$37)</f>
        <v>2.4911978014259123E-3</v>
      </c>
      <c r="F60">
        <f>($F$76*SQRT(A60))+$F$77</f>
        <v>2.5259375511471598E-3</v>
      </c>
      <c r="G60" t="s">
        <v>9</v>
      </c>
      <c r="J60">
        <f t="shared" ref="J60:J65" si="16">F60-D60</f>
        <v>3.4739749721247534E-5</v>
      </c>
      <c r="K60">
        <f t="shared" ref="K60:K65" si="17">(F60-D60)^2</f>
        <v>1.2068502106949181E-9</v>
      </c>
      <c r="M60" s="1"/>
      <c r="N60">
        <v>10</v>
      </c>
      <c r="O60">
        <v>2.7</v>
      </c>
      <c r="P60" s="5">
        <f>F5</f>
        <v>0.37</v>
      </c>
      <c r="Q60">
        <f t="shared" ref="Q60:Q65" si="18">((((O60-P60)/$B$36))*$B$37)</f>
        <v>2.6748805886278233E-3</v>
      </c>
      <c r="S60">
        <f>($S$76*SQRT(N60))+$S$77</f>
        <v>2.6974329756087314E-3</v>
      </c>
      <c r="T60" t="s">
        <v>9</v>
      </c>
      <c r="W60">
        <f t="shared" ref="W60:W65" si="19">S60-Q60</f>
        <v>2.2552386980908157E-5</v>
      </c>
      <c r="X60">
        <f t="shared" ref="X60:X65" si="20">(S60-Q60)^2</f>
        <v>5.0861015853663576E-10</v>
      </c>
      <c r="Z60" s="1"/>
      <c r="AA60">
        <v>10</v>
      </c>
      <c r="AB60">
        <v>2.7</v>
      </c>
      <c r="AC60" s="5">
        <f>G5</f>
        <v>0.5</v>
      </c>
      <c r="AD60">
        <f t="shared" ref="AD60:AD65" si="21">((((AB60-AC60)/$B$36))*$B$37)</f>
        <v>2.5256383240262708E-3</v>
      </c>
      <c r="AF60">
        <f>($AF$76*SQRT(AA60))+$AF$77</f>
        <v>2.4354227372814369E-3</v>
      </c>
      <c r="AG60" t="s">
        <v>9</v>
      </c>
      <c r="AJ60">
        <f t="shared" ref="AJ60:AJ65" si="22">AF60-AD60</f>
        <v>-9.0215586744833969E-5</v>
      </c>
      <c r="AK60">
        <f t="shared" ref="AK60:AK65" si="23">(AF60-AD60)^2</f>
        <v>8.138852091714663E-9</v>
      </c>
    </row>
    <row r="61" spans="1:37" x14ac:dyDescent="0.25">
      <c r="A61">
        <v>20</v>
      </c>
      <c r="B61">
        <v>2.7</v>
      </c>
      <c r="C61" s="5">
        <f t="shared" ref="C61:C65" si="24">E6</f>
        <v>0.5</v>
      </c>
      <c r="D61">
        <f t="shared" si="15"/>
        <v>2.5256383240262708E-3</v>
      </c>
      <c r="F61">
        <f t="shared" ref="F61:F64" si="25">($F$76*SQRT(A61))+$F$77</f>
        <v>2.5278391203195014E-3</v>
      </c>
      <c r="J61">
        <f t="shared" si="16"/>
        <v>2.2007962932305176E-6</v>
      </c>
      <c r="K61">
        <f t="shared" si="17"/>
        <v>4.8435043242971863E-12</v>
      </c>
      <c r="M61" s="1"/>
      <c r="N61">
        <v>20</v>
      </c>
      <c r="O61">
        <v>2.7</v>
      </c>
      <c r="P61" s="5">
        <f t="shared" ref="P61:P65" si="26">F6</f>
        <v>0.3</v>
      </c>
      <c r="Q61">
        <f t="shared" si="18"/>
        <v>2.7552418080286595E-3</v>
      </c>
      <c r="S61">
        <f t="shared" ref="S61:S65" si="27">($S$76*SQRT(N61))+$S$77</f>
        <v>2.6974329756087314E-3</v>
      </c>
      <c r="W61">
        <f t="shared" si="19"/>
        <v>-5.7808832419928031E-5</v>
      </c>
      <c r="X61">
        <f t="shared" si="20"/>
        <v>3.3418611057553223E-9</v>
      </c>
      <c r="Z61" s="1"/>
      <c r="AA61">
        <v>20</v>
      </c>
      <c r="AB61">
        <v>2.7</v>
      </c>
      <c r="AC61" s="5">
        <f t="shared" ref="AC61:AC65" si="28">G6</f>
        <v>0.6</v>
      </c>
      <c r="AD61">
        <f t="shared" si="21"/>
        <v>2.4108365820250765E-3</v>
      </c>
      <c r="AF61">
        <f t="shared" ref="AF61:AF65" si="29">($AF$76*SQRT(AA61))+$AF$77</f>
        <v>2.4591907240286725E-3</v>
      </c>
      <c r="AJ61">
        <f t="shared" si="22"/>
        <v>4.8354142003595967E-5</v>
      </c>
      <c r="AK61">
        <f t="shared" si="23"/>
        <v>2.3381230489039236E-9</v>
      </c>
    </row>
    <row r="62" spans="1:37" x14ac:dyDescent="0.25">
      <c r="A62">
        <v>30</v>
      </c>
      <c r="B62">
        <v>2.7</v>
      </c>
      <c r="C62" s="5">
        <f t="shared" si="24"/>
        <v>0.5</v>
      </c>
      <c r="D62">
        <f t="shared" si="15"/>
        <v>2.5256383240262708E-3</v>
      </c>
      <c r="F62">
        <f t="shared" si="25"/>
        <v>2.5292982456649477E-3</v>
      </c>
      <c r="J62">
        <f t="shared" si="16"/>
        <v>3.6599216386768753E-6</v>
      </c>
      <c r="K62">
        <f t="shared" si="17"/>
        <v>1.3395026401255224E-11</v>
      </c>
      <c r="M62" s="1"/>
      <c r="N62">
        <v>30</v>
      </c>
      <c r="O62">
        <v>2.7</v>
      </c>
      <c r="P62" s="5">
        <f t="shared" si="26"/>
        <v>0.33</v>
      </c>
      <c r="Q62">
        <f t="shared" si="18"/>
        <v>2.7208012854283005E-3</v>
      </c>
      <c r="S62">
        <f t="shared" si="27"/>
        <v>2.6974329756087314E-3</v>
      </c>
      <c r="W62">
        <f t="shared" si="19"/>
        <v>-2.3368309819569045E-5</v>
      </c>
      <c r="X62">
        <f t="shared" si="20"/>
        <v>5.4607790382336703E-10</v>
      </c>
      <c r="Z62" s="1"/>
      <c r="AA62">
        <v>30</v>
      </c>
      <c r="AB62">
        <v>2.7</v>
      </c>
      <c r="AC62" s="5">
        <f t="shared" si="28"/>
        <v>0.63</v>
      </c>
      <c r="AD62">
        <f t="shared" si="21"/>
        <v>2.3763960594247184E-3</v>
      </c>
      <c r="AF62">
        <f t="shared" si="29"/>
        <v>2.4774285417097528E-3</v>
      </c>
      <c r="AJ62">
        <f t="shared" si="22"/>
        <v>1.0103248228503442E-4</v>
      </c>
      <c r="AK62">
        <f t="shared" si="23"/>
        <v>1.0207562476675794E-8</v>
      </c>
    </row>
    <row r="63" spans="1:37" x14ac:dyDescent="0.25">
      <c r="A63">
        <v>40</v>
      </c>
      <c r="B63">
        <v>2.7</v>
      </c>
      <c r="C63" s="5">
        <f t="shared" si="24"/>
        <v>0.5</v>
      </c>
      <c r="D63">
        <f t="shared" si="15"/>
        <v>2.5256383240262708E-3</v>
      </c>
      <c r="F63">
        <f t="shared" si="25"/>
        <v>2.5305283452328169E-3</v>
      </c>
      <c r="J63">
        <f t="shared" si="16"/>
        <v>4.8900212065460837E-6</v>
      </c>
      <c r="K63">
        <f t="shared" si="17"/>
        <v>2.3912307400470416E-11</v>
      </c>
      <c r="M63" s="1"/>
      <c r="N63">
        <v>40</v>
      </c>
      <c r="O63">
        <v>2.7</v>
      </c>
      <c r="P63" s="5">
        <f t="shared" si="26"/>
        <v>0.4</v>
      </c>
      <c r="Q63">
        <f t="shared" si="18"/>
        <v>2.6404400660274652E-3</v>
      </c>
      <c r="S63">
        <f t="shared" si="27"/>
        <v>2.6974329756087314E-3</v>
      </c>
      <c r="W63">
        <f t="shared" si="19"/>
        <v>5.6992909581266276E-5</v>
      </c>
      <c r="X63">
        <f t="shared" si="20"/>
        <v>3.2481917425383932E-9</v>
      </c>
      <c r="Z63" s="1"/>
      <c r="AA63">
        <v>40</v>
      </c>
      <c r="AB63">
        <v>2.7</v>
      </c>
      <c r="AC63" s="5">
        <f t="shared" si="28"/>
        <v>0.6</v>
      </c>
      <c r="AD63">
        <f t="shared" si="21"/>
        <v>2.4108365820250765E-3</v>
      </c>
      <c r="AF63">
        <f t="shared" si="29"/>
        <v>2.4928037332369174E-3</v>
      </c>
      <c r="AJ63">
        <f t="shared" si="22"/>
        <v>8.1967151211840856E-5</v>
      </c>
      <c r="AK63">
        <f t="shared" si="23"/>
        <v>6.718613877784784E-9</v>
      </c>
    </row>
    <row r="64" spans="1:37" x14ac:dyDescent="0.25">
      <c r="A64">
        <v>50</v>
      </c>
      <c r="B64">
        <v>2.7</v>
      </c>
      <c r="C64" s="5">
        <f t="shared" si="24"/>
        <v>0.5</v>
      </c>
      <c r="D64">
        <f t="shared" si="15"/>
        <v>2.5256383240262708E-3</v>
      </c>
      <c r="F64">
        <f t="shared" si="25"/>
        <v>2.531612084707736E-3</v>
      </c>
      <c r="J64">
        <f t="shared" si="16"/>
        <v>5.973760681465129E-6</v>
      </c>
      <c r="K64">
        <f t="shared" si="17"/>
        <v>3.5685816679418719E-11</v>
      </c>
      <c r="M64" s="1"/>
      <c r="N64">
        <v>50</v>
      </c>
      <c r="O64">
        <v>2.7</v>
      </c>
      <c r="P64" s="5">
        <f t="shared" si="26"/>
        <v>0.4</v>
      </c>
      <c r="Q64">
        <f t="shared" si="18"/>
        <v>2.6404400660274652E-3</v>
      </c>
      <c r="S64">
        <f t="shared" si="27"/>
        <v>2.6974329756087314E-3</v>
      </c>
      <c r="W64">
        <f t="shared" si="19"/>
        <v>5.6992909581266276E-5</v>
      </c>
      <c r="X64">
        <f t="shared" si="20"/>
        <v>3.2481917425383932E-9</v>
      </c>
      <c r="Z64" s="1"/>
      <c r="AA64">
        <v>50</v>
      </c>
      <c r="AB64">
        <v>2.7</v>
      </c>
      <c r="AC64" s="5">
        <f t="shared" si="28"/>
        <v>0.4</v>
      </c>
      <c r="AD64">
        <f t="shared" si="21"/>
        <v>2.6404400660274652E-3</v>
      </c>
      <c r="AF64">
        <f t="shared" si="29"/>
        <v>2.5063495488990514E-3</v>
      </c>
      <c r="AJ64">
        <f t="shared" si="22"/>
        <v>-1.3409051712841378E-4</v>
      </c>
      <c r="AK64">
        <f t="shared" si="23"/>
        <v>1.7980266783765428E-8</v>
      </c>
    </row>
    <row r="65" spans="1:38" x14ac:dyDescent="0.25">
      <c r="A65">
        <v>60</v>
      </c>
      <c r="B65">
        <v>2.7</v>
      </c>
      <c r="C65" s="5">
        <f t="shared" si="24"/>
        <v>0.47</v>
      </c>
      <c r="D65">
        <f t="shared" si="15"/>
        <v>2.5600788466266294E-3</v>
      </c>
      <c r="F65">
        <f>($F$76*SQRT(A65))+$F$77</f>
        <v>2.5325918600855495E-3</v>
      </c>
      <c r="J65">
        <f t="shared" si="16"/>
        <v>-2.7486986541079908E-5</v>
      </c>
      <c r="K65">
        <f t="shared" si="17"/>
        <v>7.5553442910950798E-10</v>
      </c>
      <c r="M65" s="1"/>
      <c r="N65">
        <v>60</v>
      </c>
      <c r="O65">
        <v>2.7</v>
      </c>
      <c r="P65" s="5">
        <f t="shared" si="26"/>
        <v>0.3</v>
      </c>
      <c r="Q65">
        <f t="shared" si="18"/>
        <v>2.7552418080286595E-3</v>
      </c>
      <c r="S65">
        <f t="shared" si="27"/>
        <v>2.6974329756087314E-3</v>
      </c>
      <c r="W65">
        <f t="shared" si="19"/>
        <v>-5.7808832419928031E-5</v>
      </c>
      <c r="X65">
        <f t="shared" si="20"/>
        <v>3.3418611057553223E-9</v>
      </c>
      <c r="Z65" s="1"/>
      <c r="AA65">
        <v>60</v>
      </c>
      <c r="AB65">
        <v>2.7</v>
      </c>
      <c r="AC65" s="5">
        <f t="shared" si="28"/>
        <v>0.5</v>
      </c>
      <c r="AD65">
        <f t="shared" si="21"/>
        <v>2.5256383240262708E-3</v>
      </c>
      <c r="AF65">
        <f t="shared" si="29"/>
        <v>2.5185959023495889E-3</v>
      </c>
      <c r="AJ65">
        <f t="shared" si="22"/>
        <v>-7.0424216766819259E-6</v>
      </c>
      <c r="AK65">
        <f t="shared" si="23"/>
        <v>4.9595703072199468E-11</v>
      </c>
    </row>
    <row r="66" spans="1:38" x14ac:dyDescent="0.25">
      <c r="C66" s="6"/>
      <c r="M66" s="1"/>
      <c r="P66" s="6"/>
      <c r="Z66" s="1"/>
      <c r="AC66" s="6"/>
    </row>
    <row r="67" spans="1:38" x14ac:dyDescent="0.25">
      <c r="B67" s="6"/>
      <c r="C67" t="s">
        <v>10</v>
      </c>
      <c r="D67">
        <f>AVERAGE(D60:D65)</f>
        <v>2.5256383240262713E-3</v>
      </c>
      <c r="M67" s="1"/>
      <c r="O67" s="6"/>
      <c r="P67" t="s">
        <v>10</v>
      </c>
      <c r="Q67">
        <f>AVERAGE(Q60:Q65)</f>
        <v>2.6978409370280623E-3</v>
      </c>
      <c r="Z67" s="1"/>
      <c r="AB67" s="6"/>
      <c r="AC67" t="s">
        <v>10</v>
      </c>
      <c r="AD67">
        <f>AVERAGE(AD60:AD65)</f>
        <v>2.4816309895924799E-3</v>
      </c>
    </row>
    <row r="68" spans="1:38" x14ac:dyDescent="0.25">
      <c r="B68" s="6"/>
      <c r="M68" s="1"/>
      <c r="O68" s="6"/>
      <c r="Z68" s="1"/>
      <c r="AB68" s="6"/>
    </row>
    <row r="69" spans="1:38" x14ac:dyDescent="0.25">
      <c r="B69" s="6"/>
      <c r="C69" s="12" t="s">
        <v>11</v>
      </c>
      <c r="D69" s="12"/>
      <c r="E69" s="12"/>
      <c r="F69" s="12"/>
      <c r="G69" s="12"/>
      <c r="H69" s="12"/>
      <c r="I69" s="12"/>
      <c r="J69" s="12"/>
      <c r="K69" s="12"/>
      <c r="L69" s="12"/>
      <c r="M69" s="1"/>
      <c r="O69" s="6"/>
      <c r="P69" s="12" t="s">
        <v>11</v>
      </c>
      <c r="Q69" s="12"/>
      <c r="R69" s="12"/>
      <c r="S69" s="12"/>
      <c r="T69" s="12"/>
      <c r="U69" s="12"/>
      <c r="V69" s="12"/>
      <c r="W69" s="12"/>
      <c r="X69" s="12"/>
      <c r="Y69" s="12"/>
      <c r="Z69" s="1"/>
      <c r="AB69" s="6"/>
      <c r="AC69" s="12" t="s">
        <v>11</v>
      </c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x14ac:dyDescent="0.25">
      <c r="B70" s="3"/>
      <c r="M70" s="1"/>
      <c r="O70" s="3"/>
      <c r="Z70" s="1"/>
      <c r="AB70" s="3"/>
    </row>
    <row r="71" spans="1:38" x14ac:dyDescent="0.25">
      <c r="B71" s="7" t="s">
        <v>12</v>
      </c>
      <c r="C71" s="1">
        <f>AVERAGE(D60:D65)</f>
        <v>2.5256383240262713E-3</v>
      </c>
      <c r="D71" s="7" t="s">
        <v>13</v>
      </c>
      <c r="E71">
        <f>AVERAGE(D60:D65)</f>
        <v>2.5256383240262713E-3</v>
      </c>
      <c r="G71" s="7" t="s">
        <v>14</v>
      </c>
      <c r="H71" s="1">
        <f>AVERAGE(F60:F65)</f>
        <v>2.5296345345262854E-3</v>
      </c>
      <c r="J71" s="7" t="s">
        <v>15</v>
      </c>
      <c r="K71" s="7" t="s">
        <v>16</v>
      </c>
      <c r="M71" s="1"/>
      <c r="O71" s="7" t="s">
        <v>12</v>
      </c>
      <c r="P71" s="1">
        <f>AVERAGE(Q60:Q65)</f>
        <v>2.6978409370280623E-3</v>
      </c>
      <c r="Q71" s="7" t="s">
        <v>13</v>
      </c>
      <c r="R71">
        <f>AVERAGE(Q60:Q65)</f>
        <v>2.6978409370280623E-3</v>
      </c>
      <c r="T71" s="7" t="s">
        <v>14</v>
      </c>
      <c r="U71" s="1">
        <f>AVERAGE(S60:S65)</f>
        <v>2.6974329756087319E-3</v>
      </c>
      <c r="W71" s="7" t="s">
        <v>15</v>
      </c>
      <c r="X71" s="7" t="s">
        <v>16</v>
      </c>
      <c r="Z71" s="1"/>
      <c r="AB71" s="7" t="s">
        <v>12</v>
      </c>
      <c r="AC71" s="1">
        <f>AVERAGE(AD60:AD65)</f>
        <v>2.4816309895924799E-3</v>
      </c>
      <c r="AD71" s="7" t="s">
        <v>13</v>
      </c>
      <c r="AE71">
        <f>AVERAGE(AD60:AD65)</f>
        <v>2.4816309895924799E-3</v>
      </c>
      <c r="AG71" s="7" t="s">
        <v>14</v>
      </c>
      <c r="AH71" s="1">
        <f>AVERAGE(AF60:AF65)</f>
        <v>2.4816318645842364E-3</v>
      </c>
      <c r="AJ71" s="7" t="s">
        <v>15</v>
      </c>
      <c r="AK71" s="7" t="s">
        <v>16</v>
      </c>
    </row>
    <row r="72" spans="1:38" x14ac:dyDescent="0.25">
      <c r="C72" t="s">
        <v>17</v>
      </c>
      <c r="E72" t="s">
        <v>18</v>
      </c>
      <c r="H72" t="s">
        <v>19</v>
      </c>
      <c r="J72">
        <f>SUM(K60:K65)</f>
        <v>2.0402212946098676E-9</v>
      </c>
      <c r="K72">
        <f>SUM(E71-H71)^2</f>
        <v>1.5969698360423383E-11</v>
      </c>
      <c r="M72" s="1"/>
      <c r="P72" t="s">
        <v>17</v>
      </c>
      <c r="R72" t="s">
        <v>18</v>
      </c>
      <c r="U72" t="s">
        <v>19</v>
      </c>
      <c r="W72">
        <f>SUM(X60:X65)</f>
        <v>1.4234793758947435E-8</v>
      </c>
      <c r="X72">
        <f>SUM(R71-U71)^2</f>
        <v>1.6643251966211013E-13</v>
      </c>
      <c r="Z72" s="1"/>
      <c r="AC72" t="s">
        <v>17</v>
      </c>
      <c r="AE72" t="s">
        <v>18</v>
      </c>
      <c r="AH72" t="s">
        <v>19</v>
      </c>
      <c r="AJ72">
        <f>SUM(AK60:AK65)</f>
        <v>4.5433013981916791E-8</v>
      </c>
      <c r="AK72">
        <f>SUM(AE71-AH71)^2</f>
        <v>7.6561057406048707E-19</v>
      </c>
    </row>
    <row r="73" spans="1:38" x14ac:dyDescent="0.25">
      <c r="M73" s="1"/>
      <c r="Z73" s="1"/>
    </row>
    <row r="74" spans="1:38" x14ac:dyDescent="0.25">
      <c r="M74" s="1"/>
      <c r="Z74" s="1"/>
    </row>
    <row r="75" spans="1:38" x14ac:dyDescent="0.25">
      <c r="M75" s="1"/>
      <c r="Z75" s="1"/>
    </row>
    <row r="76" spans="1:38" ht="18" x14ac:dyDescent="0.35">
      <c r="A76" t="s">
        <v>20</v>
      </c>
      <c r="B76">
        <v>6690</v>
      </c>
      <c r="E76" t="s">
        <v>21</v>
      </c>
      <c r="F76">
        <v>1.4517365579506576E-6</v>
      </c>
      <c r="M76" s="1"/>
      <c r="N76" t="s">
        <v>20</v>
      </c>
      <c r="O76">
        <v>6690</v>
      </c>
      <c r="R76" t="s">
        <v>21</v>
      </c>
      <c r="S76">
        <v>0</v>
      </c>
      <c r="Z76" s="1"/>
      <c r="AA76" t="s">
        <v>20</v>
      </c>
      <c r="AB76">
        <v>6690</v>
      </c>
      <c r="AE76" t="s">
        <v>21</v>
      </c>
      <c r="AF76">
        <v>1.8145464162822832E-5</v>
      </c>
    </row>
    <row r="77" spans="1:38" x14ac:dyDescent="0.25">
      <c r="A77" t="s">
        <v>22</v>
      </c>
      <c r="B77">
        <v>0.17399999999999999</v>
      </c>
      <c r="E77" t="s">
        <v>23</v>
      </c>
      <c r="F77">
        <v>2.5213467570615027E-3</v>
      </c>
      <c r="M77" s="1"/>
      <c r="N77" t="s">
        <v>22</v>
      </c>
      <c r="O77">
        <v>0.17399999999999999</v>
      </c>
      <c r="R77" t="s">
        <v>23</v>
      </c>
      <c r="S77">
        <v>2.6974329756087314E-3</v>
      </c>
      <c r="Z77" s="1"/>
      <c r="AA77" t="s">
        <v>22</v>
      </c>
      <c r="AB77">
        <v>0.17399999999999999</v>
      </c>
      <c r="AE77" t="s">
        <v>23</v>
      </c>
      <c r="AF77">
        <v>2.3780417413259564E-3</v>
      </c>
    </row>
    <row r="78" spans="1:38" x14ac:dyDescent="0.25">
      <c r="E78" t="s">
        <v>24</v>
      </c>
      <c r="F78" s="8">
        <f>1-(K72/J72)</f>
        <v>0.99217256559246081</v>
      </c>
      <c r="M78" s="1"/>
      <c r="R78" t="s">
        <v>24</v>
      </c>
      <c r="S78" s="8">
        <f>1-(X72/W72)</f>
        <v>0.99998830804840022</v>
      </c>
      <c r="Z78" s="1"/>
      <c r="AE78" t="s">
        <v>24</v>
      </c>
      <c r="AF78" s="8">
        <f>1-(AK72/AJ72)</f>
        <v>0.99999999998314859</v>
      </c>
    </row>
    <row r="79" spans="1:38" x14ac:dyDescent="0.25">
      <c r="M79" s="1"/>
      <c r="Z79" s="1"/>
    </row>
    <row r="80" spans="1:38" x14ac:dyDescent="0.25">
      <c r="M80" s="1"/>
      <c r="Z80" s="1"/>
    </row>
    <row r="81" spans="1:37" x14ac:dyDescent="0.25">
      <c r="M81" s="1"/>
      <c r="Z81" s="1"/>
    </row>
    <row r="82" spans="1:37" x14ac:dyDescent="0.25">
      <c r="M82" s="1"/>
      <c r="Z82" s="1"/>
    </row>
    <row r="83" spans="1:37" x14ac:dyDescent="0.25">
      <c r="M83" s="1"/>
      <c r="Z83" s="1"/>
    </row>
    <row r="84" spans="1:37" x14ac:dyDescent="0.25">
      <c r="A84" s="11" t="s">
        <v>32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0"/>
      <c r="M84" s="11" t="s">
        <v>33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0"/>
      <c r="Y84" s="11" t="s">
        <v>34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7" x14ac:dyDescent="0.25">
      <c r="A85" s="11" t="s">
        <v>35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M85" s="1"/>
      <c r="N85" s="11" t="s">
        <v>35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"/>
      <c r="AA85" s="11" t="s">
        <v>35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x14ac:dyDescent="0.25">
      <c r="B86" s="4" t="s">
        <v>1</v>
      </c>
      <c r="C86" s="4"/>
      <c r="D86" s="4"/>
      <c r="E86" s="4"/>
      <c r="F86" s="2" t="s">
        <v>2</v>
      </c>
      <c r="M86" s="1"/>
      <c r="O86" s="4" t="s">
        <v>1</v>
      </c>
      <c r="P86" s="4"/>
      <c r="Q86" s="4"/>
      <c r="R86" s="4"/>
      <c r="S86" s="2" t="s">
        <v>2</v>
      </c>
      <c r="Z86" s="1"/>
      <c r="AB86" s="4" t="s">
        <v>1</v>
      </c>
      <c r="AC86" s="4"/>
      <c r="AD86" s="4"/>
      <c r="AE86" s="4"/>
      <c r="AF86" s="2" t="s">
        <v>2</v>
      </c>
    </row>
    <row r="87" spans="1:37" ht="18" x14ac:dyDescent="0.35">
      <c r="A87" t="s">
        <v>3</v>
      </c>
      <c r="B87" t="s">
        <v>4</v>
      </c>
      <c r="C87" t="s">
        <v>5</v>
      </c>
      <c r="D87" t="s">
        <v>6</v>
      </c>
      <c r="F87" t="s">
        <v>6</v>
      </c>
      <c r="J87" t="s">
        <v>7</v>
      </c>
      <c r="K87" t="s">
        <v>8</v>
      </c>
      <c r="M87" s="1"/>
      <c r="N87" t="s">
        <v>3</v>
      </c>
      <c r="O87" t="s">
        <v>4</v>
      </c>
      <c r="P87" t="s">
        <v>5</v>
      </c>
      <c r="Q87" t="s">
        <v>6</v>
      </c>
      <c r="S87" t="s">
        <v>6</v>
      </c>
      <c r="W87" t="s">
        <v>7</v>
      </c>
      <c r="X87" t="s">
        <v>8</v>
      </c>
      <c r="Z87" s="1"/>
      <c r="AA87" t="s">
        <v>3</v>
      </c>
      <c r="AB87" t="s">
        <v>4</v>
      </c>
      <c r="AC87" t="s">
        <v>5</v>
      </c>
      <c r="AD87" t="s">
        <v>6</v>
      </c>
      <c r="AF87" t="s">
        <v>6</v>
      </c>
      <c r="AJ87" t="s">
        <v>7</v>
      </c>
      <c r="AK87" t="s">
        <v>8</v>
      </c>
    </row>
    <row r="88" spans="1:37" x14ac:dyDescent="0.25">
      <c r="A88">
        <v>10</v>
      </c>
      <c r="B88">
        <v>2.7</v>
      </c>
      <c r="C88" s="5">
        <f>H5</f>
        <v>0.53333333333333333</v>
      </c>
      <c r="D88">
        <f t="shared" ref="D88:D93" si="30">((((B88-C88)/$B$36))*$B$37)</f>
        <v>2.4873710766925394E-3</v>
      </c>
      <c r="F88">
        <f>($F$104*SQRT(A88))+$F$105</f>
        <v>2.4934724305217819E-3</v>
      </c>
      <c r="G88" t="s">
        <v>9</v>
      </c>
      <c r="J88">
        <f t="shared" ref="J88:J93" si="31">F88-D88</f>
        <v>6.101353829242491E-6</v>
      </c>
      <c r="K88">
        <f t="shared" ref="K88:K93" si="32">(F88-D88)^2</f>
        <v>3.7226518549612006E-11</v>
      </c>
      <c r="M88" s="1"/>
      <c r="N88">
        <v>10</v>
      </c>
      <c r="O88">
        <v>2.7</v>
      </c>
      <c r="P88" s="5">
        <f>I5</f>
        <v>0.53333333333333333</v>
      </c>
      <c r="Q88">
        <f t="shared" ref="Q88:Q93" si="33">((((O88-P88)/$B$36))*$B$37)</f>
        <v>2.4873710766925394E-3</v>
      </c>
      <c r="S88">
        <f>($S$104*SQRT(N88))+$S$105</f>
        <v>2.519260449470379E-3</v>
      </c>
      <c r="T88" t="s">
        <v>9</v>
      </c>
      <c r="W88">
        <f t="shared" ref="W88:W93" si="34">S88-Q88</f>
        <v>3.1889372777839636E-5</v>
      </c>
      <c r="X88">
        <f t="shared" ref="X88:X93" si="35">(S88-Q88)^2</f>
        <v>1.0169320961640196E-9</v>
      </c>
      <c r="Z88" s="1"/>
      <c r="AA88">
        <v>10</v>
      </c>
      <c r="AB88">
        <v>2.7</v>
      </c>
      <c r="AC88" s="5">
        <f>J5</f>
        <v>0.6333333333333333</v>
      </c>
      <c r="AD88">
        <f t="shared" ref="AD88:AD93" si="36">((((AB88-AC88)/$B$36))*$B$37)</f>
        <v>2.3725693346913455E-3</v>
      </c>
      <c r="AF88">
        <f>($AF$104*SQRT(AA88))+$AF$105</f>
        <v>2.4299702056809706E-3</v>
      </c>
      <c r="AG88" t="s">
        <v>9</v>
      </c>
      <c r="AJ88">
        <f t="shared" ref="AJ88:AJ93" si="37">AF88-AD88</f>
        <v>5.7400870989625027E-5</v>
      </c>
      <c r="AK88">
        <f t="shared" ref="AK88:AK93" si="38">(AF88-AD88)^2</f>
        <v>3.294859990367576E-9</v>
      </c>
    </row>
    <row r="89" spans="1:37" x14ac:dyDescent="0.25">
      <c r="A89">
        <v>20</v>
      </c>
      <c r="B89">
        <v>2.7</v>
      </c>
      <c r="C89" s="5">
        <f t="shared" ref="C89:C93" si="39">H6</f>
        <v>0.56666666666666676</v>
      </c>
      <c r="D89">
        <f t="shared" si="30"/>
        <v>2.449103829358808E-3</v>
      </c>
      <c r="F89">
        <f t="shared" ref="F89:F93" si="40">($F$104*SQRT(A89))+$F$105</f>
        <v>2.5231396967550818E-3</v>
      </c>
      <c r="J89">
        <f t="shared" si="31"/>
        <v>7.4035867396273804E-5</v>
      </c>
      <c r="K89">
        <f t="shared" si="32"/>
        <v>5.4813096611186382E-9</v>
      </c>
      <c r="M89" s="1"/>
      <c r="N89">
        <v>20</v>
      </c>
      <c r="O89">
        <v>2.7</v>
      </c>
      <c r="P89" s="5">
        <f t="shared" ref="P89:P93" si="41">I6</f>
        <v>0.5</v>
      </c>
      <c r="Q89">
        <f t="shared" si="33"/>
        <v>2.5256383240262708E-3</v>
      </c>
      <c r="S89">
        <f t="shared" ref="S89:S93" si="42">($S$104*SQRT(N89))+$S$105</f>
        <v>2.519260449470379E-3</v>
      </c>
      <c r="W89">
        <f t="shared" si="34"/>
        <v>-6.3778745558918E-6</v>
      </c>
      <c r="X89">
        <f t="shared" si="35"/>
        <v>4.0677283850692023E-11</v>
      </c>
      <c r="Z89" s="1"/>
      <c r="AA89">
        <v>20</v>
      </c>
      <c r="AB89">
        <v>2.7</v>
      </c>
      <c r="AC89" s="5">
        <f t="shared" ref="AC89:AC93" si="43">J6</f>
        <v>0.5</v>
      </c>
      <c r="AD89">
        <f t="shared" si="36"/>
        <v>2.5256383240262708E-3</v>
      </c>
      <c r="AF89">
        <f t="shared" ref="AF89:AF93" si="44">($AF$104*SQRT(AA89))+$AF$105</f>
        <v>2.4299702056809706E-3</v>
      </c>
      <c r="AJ89">
        <f t="shared" si="37"/>
        <v>-9.5668118345300281E-5</v>
      </c>
      <c r="AK89">
        <f t="shared" si="38"/>
        <v>9.1523888677303804E-9</v>
      </c>
    </row>
    <row r="90" spans="1:37" x14ac:dyDescent="0.25">
      <c r="A90">
        <v>30</v>
      </c>
      <c r="B90">
        <v>2.7</v>
      </c>
      <c r="C90" s="5">
        <f t="shared" si="39"/>
        <v>0.46666666666666662</v>
      </c>
      <c r="D90">
        <f t="shared" si="30"/>
        <v>2.5639055713600018E-3</v>
      </c>
      <c r="F90">
        <f t="shared" si="40"/>
        <v>2.5459041907954496E-3</v>
      </c>
      <c r="J90">
        <f t="shared" si="31"/>
        <v>-1.8001380564552222E-5</v>
      </c>
      <c r="K90">
        <f t="shared" si="32"/>
        <v>3.2404970222983847E-10</v>
      </c>
      <c r="M90" s="1"/>
      <c r="N90">
        <v>30</v>
      </c>
      <c r="O90">
        <v>2.7</v>
      </c>
      <c r="P90" s="5">
        <f t="shared" si="41"/>
        <v>0.5</v>
      </c>
      <c r="Q90">
        <f t="shared" si="33"/>
        <v>2.5256383240262708E-3</v>
      </c>
      <c r="S90">
        <f t="shared" si="42"/>
        <v>2.519260449470379E-3</v>
      </c>
      <c r="W90">
        <f t="shared" si="34"/>
        <v>-6.3778745558918E-6</v>
      </c>
      <c r="X90">
        <f t="shared" si="35"/>
        <v>4.0677283850692023E-11</v>
      </c>
      <c r="Z90" s="1"/>
      <c r="AA90">
        <v>30</v>
      </c>
      <c r="AB90">
        <v>2.7</v>
      </c>
      <c r="AC90" s="5">
        <f t="shared" si="43"/>
        <v>0.56666666666666676</v>
      </c>
      <c r="AD90">
        <f t="shared" si="36"/>
        <v>2.449103829358808E-3</v>
      </c>
      <c r="AF90">
        <f t="shared" si="44"/>
        <v>2.4299702056809706E-3</v>
      </c>
      <c r="AJ90">
        <f t="shared" si="37"/>
        <v>-1.913362367783741E-5</v>
      </c>
      <c r="AK90">
        <f t="shared" si="38"/>
        <v>3.6609555504510038E-10</v>
      </c>
    </row>
    <row r="91" spans="1:37" x14ac:dyDescent="0.25">
      <c r="A91">
        <v>40</v>
      </c>
      <c r="B91">
        <v>2.7</v>
      </c>
      <c r="C91" s="5">
        <f t="shared" si="39"/>
        <v>0.33333333333333331</v>
      </c>
      <c r="D91">
        <f t="shared" si="30"/>
        <v>2.7169745606949272E-3</v>
      </c>
      <c r="F91">
        <f t="shared" si="40"/>
        <v>2.565095547020748E-3</v>
      </c>
      <c r="J91">
        <f t="shared" si="31"/>
        <v>-1.5187901367417914E-4</v>
      </c>
      <c r="K91">
        <f t="shared" si="32"/>
        <v>2.3067234794641494E-8</v>
      </c>
      <c r="M91" s="1"/>
      <c r="N91">
        <v>40</v>
      </c>
      <c r="O91">
        <v>2.7</v>
      </c>
      <c r="P91" s="5">
        <f t="shared" si="41"/>
        <v>0.5</v>
      </c>
      <c r="Q91">
        <f t="shared" si="33"/>
        <v>2.5256383240262708E-3</v>
      </c>
      <c r="S91">
        <f t="shared" si="42"/>
        <v>2.519260449470379E-3</v>
      </c>
      <c r="W91">
        <f t="shared" si="34"/>
        <v>-6.3778745558918E-6</v>
      </c>
      <c r="X91">
        <f t="shared" si="35"/>
        <v>4.0677283850692023E-11</v>
      </c>
      <c r="Z91" s="1"/>
      <c r="AA91">
        <v>40</v>
      </c>
      <c r="AB91">
        <v>2.7</v>
      </c>
      <c r="AC91" s="5">
        <f t="shared" si="43"/>
        <v>0.56666666666666676</v>
      </c>
      <c r="AD91">
        <f t="shared" si="36"/>
        <v>2.449103829358808E-3</v>
      </c>
      <c r="AF91">
        <f t="shared" si="44"/>
        <v>2.4299702056809706E-3</v>
      </c>
      <c r="AJ91">
        <f t="shared" si="37"/>
        <v>-1.913362367783741E-5</v>
      </c>
      <c r="AK91">
        <f t="shared" si="38"/>
        <v>3.6609555504510038E-10</v>
      </c>
    </row>
    <row r="92" spans="1:37" x14ac:dyDescent="0.25">
      <c r="A92">
        <v>50</v>
      </c>
      <c r="B92">
        <v>2.7</v>
      </c>
      <c r="C92" s="5">
        <f t="shared" si="39"/>
        <v>0.43333333333333335</v>
      </c>
      <c r="D92">
        <f t="shared" si="30"/>
        <v>2.6021728186937333E-3</v>
      </c>
      <c r="F92">
        <f t="shared" si="40"/>
        <v>2.5820034712748909E-3</v>
      </c>
      <c r="J92">
        <f t="shared" si="31"/>
        <v>-2.0169347418842395E-5</v>
      </c>
      <c r="K92">
        <f t="shared" si="32"/>
        <v>4.0680257530196438E-10</v>
      </c>
      <c r="M92" s="1"/>
      <c r="N92">
        <v>50</v>
      </c>
      <c r="O92">
        <v>2.7</v>
      </c>
      <c r="P92" s="5">
        <f t="shared" si="41"/>
        <v>0.46666666666666662</v>
      </c>
      <c r="Q92">
        <f t="shared" si="33"/>
        <v>2.5639055713600018E-3</v>
      </c>
      <c r="S92">
        <f>($S$104*SQRT(N92))+$S$105</f>
        <v>2.519260449470379E-3</v>
      </c>
      <c r="W92">
        <f t="shared" si="34"/>
        <v>-4.4645121889622802E-5</v>
      </c>
      <c r="X92">
        <f t="shared" si="35"/>
        <v>1.9931869085392771E-9</v>
      </c>
      <c r="Z92" s="1"/>
      <c r="AA92">
        <v>50</v>
      </c>
      <c r="AB92">
        <v>2.7</v>
      </c>
      <c r="AC92" s="5">
        <f t="shared" si="43"/>
        <v>0.6333333333333333</v>
      </c>
      <c r="AD92">
        <f t="shared" si="36"/>
        <v>2.3725693346913455E-3</v>
      </c>
      <c r="AF92">
        <f t="shared" si="44"/>
        <v>2.4299702056809706E-3</v>
      </c>
      <c r="AJ92">
        <f t="shared" si="37"/>
        <v>5.7400870989625027E-5</v>
      </c>
      <c r="AK92">
        <f t="shared" si="38"/>
        <v>3.294859990367576E-9</v>
      </c>
    </row>
    <row r="93" spans="1:37" x14ac:dyDescent="0.25">
      <c r="A93">
        <v>60</v>
      </c>
      <c r="B93">
        <v>2.7</v>
      </c>
      <c r="C93" s="5">
        <f t="shared" si="39"/>
        <v>0.53333333333333333</v>
      </c>
      <c r="D93">
        <f t="shared" si="30"/>
        <v>2.4873710766925394E-3</v>
      </c>
      <c r="F93">
        <f t="shared" si="40"/>
        <v>2.5972894032331982E-3</v>
      </c>
      <c r="J93">
        <f t="shared" si="31"/>
        <v>1.0991832654065874E-4</v>
      </c>
      <c r="K93">
        <f t="shared" si="32"/>
        <v>1.2082038509498885E-8</v>
      </c>
      <c r="M93" s="1"/>
      <c r="N93">
        <v>60</v>
      </c>
      <c r="O93">
        <v>2.7</v>
      </c>
      <c r="P93" s="5">
        <f t="shared" si="41"/>
        <v>0.53333333333333333</v>
      </c>
      <c r="Q93">
        <f t="shared" si="33"/>
        <v>2.4873710766925394E-3</v>
      </c>
      <c r="S93">
        <f t="shared" si="42"/>
        <v>2.519260449470379E-3</v>
      </c>
      <c r="W93">
        <f t="shared" si="34"/>
        <v>3.1889372777839636E-5</v>
      </c>
      <c r="X93">
        <f t="shared" si="35"/>
        <v>1.0169320961640196E-9</v>
      </c>
      <c r="Z93" s="1"/>
      <c r="AA93">
        <v>60</v>
      </c>
      <c r="AB93">
        <v>2.7</v>
      </c>
      <c r="AC93" s="5">
        <f t="shared" si="43"/>
        <v>0.6</v>
      </c>
      <c r="AD93">
        <f t="shared" si="36"/>
        <v>2.4108365820250765E-3</v>
      </c>
      <c r="AF93">
        <f t="shared" si="44"/>
        <v>2.4299702056809706E-3</v>
      </c>
      <c r="AJ93">
        <f t="shared" si="37"/>
        <v>1.9133623655894026E-5</v>
      </c>
      <c r="AK93">
        <f t="shared" si="38"/>
        <v>3.6609555420538746E-10</v>
      </c>
    </row>
    <row r="94" spans="1:37" x14ac:dyDescent="0.25">
      <c r="C94" s="6"/>
      <c r="M94" s="1"/>
      <c r="P94" s="6"/>
      <c r="Z94" s="1"/>
      <c r="AC94" s="6"/>
    </row>
    <row r="95" spans="1:37" x14ac:dyDescent="0.25">
      <c r="B95" s="6"/>
      <c r="C95" t="s">
        <v>10</v>
      </c>
      <c r="D95">
        <f>AVERAGE(D88:D93)</f>
        <v>2.5511498222487582E-3</v>
      </c>
      <c r="M95" s="1"/>
      <c r="O95" s="6"/>
      <c r="P95" t="s">
        <v>10</v>
      </c>
      <c r="Q95">
        <f>AVERAGE(Q88:Q93)</f>
        <v>2.5192604494706488E-3</v>
      </c>
      <c r="Z95" s="1"/>
      <c r="AB95" s="6"/>
      <c r="AC95" t="s">
        <v>10</v>
      </c>
      <c r="AD95">
        <f>AVERAGE(AD88:AD93)</f>
        <v>2.4299702056919427E-3</v>
      </c>
    </row>
    <row r="96" spans="1:37" x14ac:dyDescent="0.25">
      <c r="B96" s="6"/>
      <c r="M96" s="1"/>
      <c r="O96" s="6"/>
      <c r="Z96" s="1"/>
      <c r="AB96" s="6"/>
    </row>
    <row r="97" spans="1:38" x14ac:dyDescent="0.25">
      <c r="B97" s="6"/>
      <c r="C97" s="12" t="s">
        <v>11</v>
      </c>
      <c r="D97" s="12"/>
      <c r="E97" s="12"/>
      <c r="F97" s="12"/>
      <c r="G97" s="12"/>
      <c r="H97" s="12"/>
      <c r="I97" s="12"/>
      <c r="J97" s="12"/>
      <c r="K97" s="12"/>
      <c r="L97" s="12"/>
      <c r="M97" s="1"/>
      <c r="O97" s="6"/>
      <c r="P97" s="12" t="s">
        <v>11</v>
      </c>
      <c r="Q97" s="12"/>
      <c r="R97" s="12"/>
      <c r="S97" s="12"/>
      <c r="T97" s="12"/>
      <c r="U97" s="12"/>
      <c r="V97" s="12"/>
      <c r="W97" s="12"/>
      <c r="X97" s="12"/>
      <c r="Y97" s="12"/>
      <c r="Z97" s="1"/>
      <c r="AB97" s="6"/>
      <c r="AC97" s="12" t="s">
        <v>11</v>
      </c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x14ac:dyDescent="0.25">
      <c r="B98" s="3"/>
      <c r="M98" s="1"/>
      <c r="O98" s="3"/>
      <c r="Z98" s="1"/>
      <c r="AB98" s="3"/>
    </row>
    <row r="99" spans="1:38" x14ac:dyDescent="0.25">
      <c r="B99" s="7" t="s">
        <v>12</v>
      </c>
      <c r="C99" s="1">
        <f>AVERAGE(D88:D93)</f>
        <v>2.5511498222487582E-3</v>
      </c>
      <c r="D99" s="7" t="s">
        <v>13</v>
      </c>
      <c r="E99">
        <f>AVERAGE(D88:D93)</f>
        <v>2.5511498222487582E-3</v>
      </c>
      <c r="G99" s="7" t="s">
        <v>14</v>
      </c>
      <c r="H99" s="1">
        <f>AVERAGE(F88:F93)</f>
        <v>2.5511507899335247E-3</v>
      </c>
      <c r="J99" s="7" t="s">
        <v>15</v>
      </c>
      <c r="K99" s="7" t="s">
        <v>16</v>
      </c>
      <c r="M99" s="1"/>
      <c r="O99" s="7" t="s">
        <v>12</v>
      </c>
      <c r="P99" s="1">
        <f>AVERAGE(Q88:Q93)</f>
        <v>2.5192604494706488E-3</v>
      </c>
      <c r="Q99" s="7" t="s">
        <v>13</v>
      </c>
      <c r="R99">
        <f>AVERAGE(Q88:Q93)</f>
        <v>2.5192604494706488E-3</v>
      </c>
      <c r="T99" s="7" t="s">
        <v>14</v>
      </c>
      <c r="U99" s="1">
        <f>AVERAGE(S88:S93)</f>
        <v>2.5192604494703795E-3</v>
      </c>
      <c r="W99" s="7" t="s">
        <v>15</v>
      </c>
      <c r="X99" s="7" t="s">
        <v>16</v>
      </c>
      <c r="Z99" s="1"/>
      <c r="AB99" s="7" t="s">
        <v>12</v>
      </c>
      <c r="AC99" s="1">
        <f>AVERAGE(AD88:AD93)</f>
        <v>2.4299702056919427E-3</v>
      </c>
      <c r="AD99" s="7" t="s">
        <v>13</v>
      </c>
      <c r="AE99">
        <f>AVERAGE(AD88:AD93)</f>
        <v>2.4299702056919427E-3</v>
      </c>
      <c r="AG99" s="7" t="s">
        <v>14</v>
      </c>
      <c r="AH99" s="1">
        <f>AVERAGE(AF88:AF93)</f>
        <v>2.4299702056809706E-3</v>
      </c>
      <c r="AJ99" s="7" t="s">
        <v>15</v>
      </c>
      <c r="AK99" s="7" t="s">
        <v>16</v>
      </c>
    </row>
    <row r="100" spans="1:38" x14ac:dyDescent="0.25">
      <c r="C100" t="s">
        <v>17</v>
      </c>
      <c r="E100" t="s">
        <v>18</v>
      </c>
      <c r="H100" t="s">
        <v>19</v>
      </c>
      <c r="J100">
        <f>SUM(K88:K93)</f>
        <v>4.1398661761340431E-8</v>
      </c>
      <c r="K100">
        <f>SUM(E99-H99)^2</f>
        <v>9.3641380735257761E-19</v>
      </c>
      <c r="M100" s="1"/>
      <c r="P100" t="s">
        <v>17</v>
      </c>
      <c r="R100" t="s">
        <v>18</v>
      </c>
      <c r="U100" t="s">
        <v>19</v>
      </c>
      <c r="W100">
        <f>SUM(X88:X93)</f>
        <v>4.1490829524193921E-9</v>
      </c>
      <c r="X100">
        <f>SUM(R99-U99)^2</f>
        <v>7.2531010711273244E-32</v>
      </c>
      <c r="Z100" s="1"/>
      <c r="AC100" t="s">
        <v>17</v>
      </c>
      <c r="AE100" t="s">
        <v>18</v>
      </c>
      <c r="AH100" t="s">
        <v>19</v>
      </c>
      <c r="AJ100">
        <f>SUM(AK88:AK93)</f>
        <v>1.684039551276112E-8</v>
      </c>
      <c r="AK100">
        <f>SUM(AE99-AH99)^2</f>
        <v>1.2038754864285408E-28</v>
      </c>
    </row>
    <row r="101" spans="1:38" x14ac:dyDescent="0.25">
      <c r="M101" s="1"/>
      <c r="Z101" s="1"/>
    </row>
    <row r="102" spans="1:38" x14ac:dyDescent="0.25">
      <c r="M102" s="1"/>
      <c r="Z102" s="1"/>
    </row>
    <row r="103" spans="1:38" x14ac:dyDescent="0.25">
      <c r="M103" s="1"/>
      <c r="Z103" s="1"/>
    </row>
    <row r="104" spans="1:38" ht="18" x14ac:dyDescent="0.35">
      <c r="A104" t="s">
        <v>20</v>
      </c>
      <c r="B104">
        <v>6690</v>
      </c>
      <c r="E104" t="s">
        <v>21</v>
      </c>
      <c r="F104">
        <v>2.2649218125631851E-5</v>
      </c>
      <c r="M104" s="1"/>
      <c r="N104" t="s">
        <v>20</v>
      </c>
      <c r="O104">
        <v>6690</v>
      </c>
      <c r="R104" t="s">
        <v>21</v>
      </c>
      <c r="S104">
        <v>0</v>
      </c>
      <c r="Z104" s="1"/>
      <c r="AA104" t="s">
        <v>20</v>
      </c>
      <c r="AB104">
        <v>6690</v>
      </c>
      <c r="AE104" t="s">
        <v>21</v>
      </c>
      <c r="AF104">
        <v>0</v>
      </c>
    </row>
    <row r="105" spans="1:38" x14ac:dyDescent="0.25">
      <c r="A105" t="s">
        <v>22</v>
      </c>
      <c r="B105">
        <v>0.17399999999999999</v>
      </c>
      <c r="E105" t="s">
        <v>23</v>
      </c>
      <c r="F105">
        <v>2.4218493140228154E-3</v>
      </c>
      <c r="M105" s="1"/>
      <c r="N105" t="s">
        <v>22</v>
      </c>
      <c r="O105">
        <v>0.17399999999999999</v>
      </c>
      <c r="R105" t="s">
        <v>23</v>
      </c>
      <c r="S105">
        <v>2.519260449470379E-3</v>
      </c>
      <c r="Z105" s="1"/>
      <c r="AA105" t="s">
        <v>22</v>
      </c>
      <c r="AB105">
        <v>0.17399999999999999</v>
      </c>
      <c r="AE105" t="s">
        <v>23</v>
      </c>
      <c r="AF105">
        <v>2.4299702056809706E-3</v>
      </c>
    </row>
    <row r="106" spans="1:38" x14ac:dyDescent="0.25">
      <c r="E106" t="s">
        <v>24</v>
      </c>
      <c r="F106" s="8">
        <f>1-(K100/J100)</f>
        <v>0.99999999997738054</v>
      </c>
      <c r="M106" s="1"/>
      <c r="R106" t="s">
        <v>24</v>
      </c>
      <c r="S106" s="8">
        <f>1-(X100/W100)</f>
        <v>1</v>
      </c>
      <c r="Z106" s="1"/>
      <c r="AE106" t="s">
        <v>24</v>
      </c>
      <c r="AF106" s="8">
        <f>1-(AK100/AJ100)</f>
        <v>1</v>
      </c>
    </row>
  </sheetData>
  <mergeCells count="31">
    <mergeCell ref="A1:J1"/>
    <mergeCell ref="B2:D2"/>
    <mergeCell ref="E2:G2"/>
    <mergeCell ref="H2:J2"/>
    <mergeCell ref="A16:K16"/>
    <mergeCell ref="Y16:AI16"/>
    <mergeCell ref="A17:K17"/>
    <mergeCell ref="N17:X17"/>
    <mergeCell ref="AB17:AL17"/>
    <mergeCell ref="C29:L29"/>
    <mergeCell ref="P29:Y29"/>
    <mergeCell ref="AD29:AM29"/>
    <mergeCell ref="M16:W16"/>
    <mergeCell ref="A56:K56"/>
    <mergeCell ref="M56:W56"/>
    <mergeCell ref="Y56:AI56"/>
    <mergeCell ref="A57:K57"/>
    <mergeCell ref="N57:X57"/>
    <mergeCell ref="AA57:AK57"/>
    <mergeCell ref="C69:L69"/>
    <mergeCell ref="P69:Y69"/>
    <mergeCell ref="AC69:AL69"/>
    <mergeCell ref="A84:K84"/>
    <mergeCell ref="M84:W84"/>
    <mergeCell ref="Y84:AI84"/>
    <mergeCell ref="A85:K85"/>
    <mergeCell ref="N85:X85"/>
    <mergeCell ref="AA85:AK85"/>
    <mergeCell ref="C97:L97"/>
    <mergeCell ref="P97:Y97"/>
    <mergeCell ref="AC97:AL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IP_Fe</vt:lpstr>
      <vt:lpstr>IP_Mn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2022-09-14T06:00:29Z</dcterms:created>
  <dcterms:modified xsi:type="dcterms:W3CDTF">2022-09-14T12:07:51Z</dcterms:modified>
</cp:coreProperties>
</file>