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0142570\Documents\Mrs X\MEng\My Thesis\Final\Final Documents\07.03.2023\"/>
    </mc:Choice>
  </mc:AlternateContent>
  <xr:revisionPtr revIDLastSave="0" documentId="13_ncr:1_{60BA1410-283A-46F6-A740-75FFE77D641F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Organisation A" sheetId="3" r:id="rId1"/>
    <sheet name="Organisation B" sheetId="2" r:id="rId2"/>
    <sheet name="Organisation C." sheetId="1" r:id="rId3"/>
    <sheet name="Factor Group Results" sheetId="4" r:id="rId4"/>
    <sheet name="Overall Results" sheetId="5" r:id="rId5"/>
  </sheets>
  <definedNames>
    <definedName name="_xlnm._FilterDatabase" localSheetId="0" hidden="1">'Organisation A'!$A$3:$AO$3</definedName>
    <definedName name="_xlnm._FilterDatabase" localSheetId="1" hidden="1">'Organisation B'!$A$3:$AN$3</definedName>
    <definedName name="_xlnm._FilterDatabase" localSheetId="2" hidden="1">'Organisation C.'!$A$3:$AP$50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3" l="1"/>
  <c r="O58" i="3"/>
  <c r="P58" i="3"/>
  <c r="Q58" i="3"/>
  <c r="R58" i="3"/>
  <c r="S58" i="3"/>
  <c r="T58" i="3"/>
  <c r="W58" i="3"/>
  <c r="X58" i="3"/>
  <c r="Y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N59" i="3"/>
  <c r="O59" i="3"/>
  <c r="P59" i="3"/>
  <c r="Q59" i="3"/>
  <c r="W59" i="3"/>
  <c r="X59" i="3"/>
  <c r="Y59" i="3"/>
  <c r="Z59" i="3"/>
  <c r="N60" i="3"/>
  <c r="O60" i="3"/>
  <c r="P60" i="3"/>
  <c r="Q60" i="3"/>
  <c r="W60" i="3"/>
  <c r="X60" i="3"/>
  <c r="Y60" i="3"/>
  <c r="Z60" i="3"/>
  <c r="P53" i="1"/>
  <c r="Q53" i="1"/>
  <c r="R53" i="1"/>
  <c r="S53" i="1"/>
  <c r="T53" i="1"/>
  <c r="U53" i="1"/>
  <c r="V53" i="1"/>
  <c r="Y53" i="1"/>
  <c r="Z53" i="1"/>
  <c r="AA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Q54" i="1"/>
  <c r="R54" i="1"/>
  <c r="S54" i="1"/>
  <c r="Y54" i="1"/>
  <c r="Z54" i="1"/>
  <c r="AA54" i="1"/>
  <c r="AB54" i="1"/>
  <c r="P55" i="1"/>
  <c r="Q55" i="1"/>
  <c r="R55" i="1"/>
  <c r="S55" i="1"/>
  <c r="Y55" i="1"/>
  <c r="Z55" i="1"/>
  <c r="AA55" i="1"/>
  <c r="AB55" i="1"/>
  <c r="AL18" i="2"/>
  <c r="AM18" i="2"/>
  <c r="AN18" i="2"/>
  <c r="AK18" i="2"/>
  <c r="AG18" i="2"/>
  <c r="AH18" i="2"/>
  <c r="AI18" i="2"/>
  <c r="AJ18" i="2"/>
  <c r="AF18" i="2"/>
  <c r="AD18" i="2"/>
  <c r="AE18" i="2"/>
  <c r="AC18" i="2"/>
  <c r="T18" i="2"/>
  <c r="B7" i="4"/>
  <c r="C7" i="4"/>
  <c r="D7" i="4"/>
  <c r="Z20" i="2"/>
  <c r="Z18" i="2"/>
  <c r="AA18" i="2"/>
  <c r="AB18" i="2"/>
  <c r="Y18" i="2"/>
  <c r="U18" i="2"/>
  <c r="V18" i="2"/>
  <c r="S20" i="2"/>
  <c r="S18" i="2"/>
  <c r="Q20" i="2"/>
  <c r="R20" i="2"/>
  <c r="Q18" i="2"/>
  <c r="R18" i="2"/>
  <c r="P18" i="2"/>
  <c r="P20" i="2"/>
</calcChain>
</file>

<file path=xl/sharedStrings.xml><?xml version="1.0" encoding="utf-8"?>
<sst xmlns="http://schemas.openxmlformats.org/spreadsheetml/2006/main" count="2382" uniqueCount="173">
  <si>
    <t>Age</t>
  </si>
  <si>
    <t>Gender</t>
  </si>
  <si>
    <t>Position/Job Description</t>
  </si>
  <si>
    <t>Years of service in position above</t>
  </si>
  <si>
    <t>Highest Educational Qualification</t>
  </si>
  <si>
    <t>1. a) Do you have a project Management Qualification?  If yes, tick the relevant one below</t>
  </si>
  <si>
    <t xml:space="preserve"> b) Please select the Project Management Qualification that you have, if any or "None" if you do not have.</t>
  </si>
  <si>
    <t>2. How long have you had the above qualification? Please answer "None" if you do not have.</t>
  </si>
  <si>
    <t>3. a)	Do you have a project management certificate? If yes, tick the relevant one below</t>
  </si>
  <si>
    <t>3. b)	Please select the Project Management Certification that you have, if any or "None" if you do not have.</t>
  </si>
  <si>
    <t>4. How long have you had the above Certification? Please answer "None" if you do not have.</t>
  </si>
  <si>
    <t>5. Please rate the importance of a project management certification and or qualification on Project Management Office/(PMO)/ Project Function. (1 is least important and 10 is most important</t>
  </si>
  <si>
    <t>6)	What was your primary motivation for acquiring project management certification? If any? Please answer "None" if you do not have.</t>
  </si>
  <si>
    <t>b)	Are your roles and responsibilities clearly defined?</t>
  </si>
  <si>
    <t>c) Is your organization flexible when it comes to roles within the project team?</t>
  </si>
  <si>
    <t>PERSONAL FACTORS: Reward &amp; Recognition and People Internal Integration: Rate how applicable the following statements are to your Project Function/PMO on a scale of 1 to 10, with 1 being the least applicable and 10 being the most applicable? [There is existing efficient relationship between PMO/Project Function members and Stakeholders – Where measured results are analysed]</t>
  </si>
  <si>
    <t>PERSONAL FACTORS: Reward &amp; Recognition and People Internal Integration: Rate how applicable the following statements are to your Project Function/PMO on a scale of 1 to 10, with 1 being the least applicable and 10 being the most applicable? [There is existing efficient relationship between PMO/Project Function members and Other stakeholders – where results are distributed]</t>
  </si>
  <si>
    <t>Female</t>
  </si>
  <si>
    <t>GMSD</t>
  </si>
  <si>
    <t>No</t>
  </si>
  <si>
    <t>None</t>
  </si>
  <si>
    <t xml:space="preserve">None </t>
  </si>
  <si>
    <t>NO</t>
  </si>
  <si>
    <t>Maybe</t>
  </si>
  <si>
    <t>Yes</t>
  </si>
  <si>
    <t>Male</t>
  </si>
  <si>
    <t>Junior Project Engineer</t>
  </si>
  <si>
    <t>Regional Manager</t>
  </si>
  <si>
    <t>Junior project manager/ engineer</t>
  </si>
  <si>
    <t>Project Manager</t>
  </si>
  <si>
    <t>Masters Degree</t>
  </si>
  <si>
    <t>4 years</t>
  </si>
  <si>
    <t>To solve project challenges organisations are faced with and in turn achieve their strategic objectives.</t>
  </si>
  <si>
    <t>MBA</t>
  </si>
  <si>
    <t>Module as part of diploma, BTech and MBA studies</t>
  </si>
  <si>
    <t>15 years</t>
  </si>
  <si>
    <t>YES</t>
  </si>
  <si>
    <t>PrCPM Professional Construction Project Manager with SACPCMP</t>
  </si>
  <si>
    <t>It was a requirement to allow our company to tender on Government projects</t>
  </si>
  <si>
    <t xml:space="preserve">Project Manager </t>
  </si>
  <si>
    <t>Project manager</t>
  </si>
  <si>
    <t>Procurement manager</t>
  </si>
  <si>
    <t>National Diploma</t>
  </si>
  <si>
    <t>Planning activities in construction is important</t>
  </si>
  <si>
    <t>Specialist Traffic Engineer</t>
  </si>
  <si>
    <t>Post Graduate Diploma/ Degree/B.tech of Honours</t>
  </si>
  <si>
    <t xml:space="preserve">4 years </t>
  </si>
  <si>
    <t xml:space="preserve">To upskill my knowledge on project management </t>
  </si>
  <si>
    <t>none</t>
  </si>
  <si>
    <t>holistic overview of the value chain</t>
  </si>
  <si>
    <t>Module through Unisa</t>
  </si>
  <si>
    <t>PMP</t>
  </si>
  <si>
    <t xml:space="preserve">I felt challenged and fascinated when I had a first course. Personal Development </t>
  </si>
  <si>
    <t xml:space="preserve">Senior Project Practitioner </t>
  </si>
  <si>
    <t xml:space="preserve">For the purpose of running projects and advancing at work.  More relevant in the industry </t>
  </si>
  <si>
    <t>Senior Project Practitioner</t>
  </si>
  <si>
    <t>Needed to become professionally recognized. Personal development. Marketable..</t>
  </si>
  <si>
    <t xml:space="preserve">Project Engineer </t>
  </si>
  <si>
    <t>Pr CPM</t>
  </si>
  <si>
    <t xml:space="preserve">PMP, Advanced Project Management </t>
  </si>
  <si>
    <t xml:space="preserve">Project Management has always been a strong point...  </t>
  </si>
  <si>
    <t xml:space="preserve">Further improve project management skills. To be more competitive and marketable. Improve knowledge base </t>
  </si>
  <si>
    <t>B.Tech</t>
  </si>
  <si>
    <t xml:space="preserve">To understand execution of projects </t>
  </si>
  <si>
    <t>APM</t>
  </si>
  <si>
    <t xml:space="preserve">Equipt with management principles </t>
  </si>
  <si>
    <t>Short course certificate from UP</t>
  </si>
  <si>
    <t>The company offered it at their cost to supplement years of experience and functioninh as Projevt Manager on multiple projects with only institutional knowlege, on-the-job training and experiece</t>
  </si>
  <si>
    <t>Senior Programme Manager</t>
  </si>
  <si>
    <t>B.Eng</t>
  </si>
  <si>
    <t>B.Com</t>
  </si>
  <si>
    <t>M.Eng</t>
  </si>
  <si>
    <t>N.Dip</t>
  </si>
  <si>
    <t>M.Architect</t>
  </si>
  <si>
    <t>Project Mangement certification and Qualification</t>
  </si>
  <si>
    <t>Project Management Qualification &amp; Certification</t>
  </si>
  <si>
    <t>Project Management Qualification and Certification</t>
  </si>
  <si>
    <t>PERSONAL FACTORS</t>
  </si>
  <si>
    <t>Stakeholder Awareness</t>
  </si>
  <si>
    <t>Reward &amp; Recognition</t>
  </si>
  <si>
    <t>People Internal Intergration</t>
  </si>
  <si>
    <t>Relationship: Members and Stakeholders</t>
  </si>
  <si>
    <t>ORGANISATIONAL FACTORS</t>
  </si>
  <si>
    <t>STRUCTURAL FACTORS</t>
  </si>
  <si>
    <t>STRATEGIC FACTORS</t>
  </si>
  <si>
    <t xml:space="preserve">ORGANISATIONAL FACTORS. </t>
  </si>
  <si>
    <t xml:space="preserve">STRUCTURAL FACTORS. </t>
  </si>
  <si>
    <t>STRATEGIC FACTORS.</t>
  </si>
  <si>
    <t>PERSONAL FACTORS.</t>
  </si>
  <si>
    <t>ORGANISATIONAL FACTORS.</t>
  </si>
  <si>
    <t>STRUCTURAL FACTORS.</t>
  </si>
  <si>
    <t xml:space="preserve">Standard Data Collection </t>
  </si>
  <si>
    <t>Data Processing System</t>
  </si>
  <si>
    <t>Systematic Decision Making Support</t>
  </si>
  <si>
    <t>Standardized Project Reports Documents</t>
  </si>
  <si>
    <t>Incentives &amp; Awards</t>
  </si>
  <si>
    <t>Effective education &amp; training</t>
  </si>
  <si>
    <t xml:space="preserve">Effective Project Controls </t>
  </si>
  <si>
    <t>Effective Information Systems</t>
  </si>
  <si>
    <t>Effective Information Sharing System</t>
  </si>
  <si>
    <t xml:space="preserve">Effective Communication </t>
  </si>
  <si>
    <t>Effective Intergrated Systems</t>
  </si>
  <si>
    <t>Clear vision,role and benefits</t>
  </si>
  <si>
    <t>Project Closure Process Exist</t>
  </si>
  <si>
    <t>Lessons learnt Captured, analysed and shared</t>
  </si>
  <si>
    <t>Programs or Portoflio management oppotunites</t>
  </si>
  <si>
    <t>Administrative Details</t>
  </si>
  <si>
    <t>Support from Top Management</t>
  </si>
  <si>
    <t>Project Function</t>
  </si>
  <si>
    <t>Regular Meeting</t>
  </si>
  <si>
    <t>Regular Results Tracking</t>
  </si>
  <si>
    <t>Education &amp; training</t>
  </si>
  <si>
    <t>Intergrated Systems</t>
  </si>
  <si>
    <t xml:space="preserve"> Communication </t>
  </si>
  <si>
    <t xml:space="preserve"> Information Sharing System</t>
  </si>
  <si>
    <t xml:space="preserve">Project Controls </t>
  </si>
  <si>
    <t>Information Systems</t>
  </si>
  <si>
    <t xml:space="preserve">Stakeholder Awareness </t>
  </si>
  <si>
    <t xml:space="preserve">Project Function </t>
  </si>
  <si>
    <t xml:space="preserve">Regular Meeting </t>
  </si>
  <si>
    <t>Tracking of Results Regularly</t>
  </si>
  <si>
    <t>Personal Factors</t>
  </si>
  <si>
    <t>Strategic Factors</t>
  </si>
  <si>
    <t>Structural Factors</t>
  </si>
  <si>
    <t>Organisation Factors</t>
  </si>
  <si>
    <t>Organisation A</t>
  </si>
  <si>
    <t>Overall</t>
  </si>
  <si>
    <t>Organisation B</t>
  </si>
  <si>
    <t>Organisation C</t>
  </si>
  <si>
    <t>Respondents with PM Certification</t>
  </si>
  <si>
    <t>Respondents with PM Qualifications</t>
  </si>
  <si>
    <t>Project function success Ratings</t>
  </si>
  <si>
    <t>Programme Manager</t>
  </si>
  <si>
    <t>Project Engineer</t>
  </si>
  <si>
    <t>Civil Engineer</t>
  </si>
  <si>
    <t>Senior Project Manager</t>
  </si>
  <si>
    <t>Site Agent</t>
  </si>
  <si>
    <t>Resident Engineer</t>
  </si>
  <si>
    <t>Post Graduate</t>
  </si>
  <si>
    <t xml:space="preserve">Diploma </t>
  </si>
  <si>
    <t>5 Yrs</t>
  </si>
  <si>
    <t>3 Years</t>
  </si>
  <si>
    <t>11 Years</t>
  </si>
  <si>
    <t>2 Years</t>
  </si>
  <si>
    <t>no</t>
  </si>
  <si>
    <t>ghf</t>
  </si>
  <si>
    <t>yes</t>
  </si>
  <si>
    <t xml:space="preserve">Participant number </t>
  </si>
  <si>
    <t>Participant No.</t>
  </si>
  <si>
    <t xml:space="preserve">Participant No. </t>
  </si>
  <si>
    <t>Are your roles and responsibilities clearly defined?</t>
  </si>
  <si>
    <t>Is your organization flexible when it comes to roles within the project team?</t>
  </si>
  <si>
    <t>SACPCMP</t>
  </si>
  <si>
    <t>To be more marketable</t>
  </si>
  <si>
    <t>To be accredited</t>
  </si>
  <si>
    <t>For accreditation and credibility</t>
  </si>
  <si>
    <t xml:space="preserve">It's an advantage in project management environment </t>
  </si>
  <si>
    <t>To get international accreditation</t>
  </si>
  <si>
    <t>To enhance my project management career</t>
  </si>
  <si>
    <t>Project Management  advantage amongst many project managers</t>
  </si>
  <si>
    <t xml:space="preserve">Recognition and credibility in the field of project management </t>
  </si>
  <si>
    <t>South Africa recognises is more in construction industry and  wanted to be more competitive</t>
  </si>
  <si>
    <t xml:space="preserve">For my personal development </t>
  </si>
  <si>
    <t>To be internationally marketable</t>
  </si>
  <si>
    <t>To grow in the industry and be recognised</t>
  </si>
  <si>
    <t xml:space="preserve">To understand project management in detail </t>
  </si>
  <si>
    <t>To be equiped with internation project management principles</t>
  </si>
  <si>
    <t>GENERAL</t>
  </si>
  <si>
    <t>ORGANISATION C - DATASET</t>
  </si>
  <si>
    <t>ORGANISATION B - DATASET</t>
  </si>
  <si>
    <t>ORGANISATION A -  DATASET</t>
  </si>
  <si>
    <t>FACTOR GROUP RESULTS FOR ALL ORGANISATIONS</t>
  </si>
  <si>
    <t>OVERALL RESULTS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</si>
</sst>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20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1">
    <xf numFmtId="0" fontId="0" fillId="0" borderId="0" xfId="0" applyFont="1" applyAlignment="1"/>
    <xf numFmtId="0" fontId="1" fillId="0" borderId="0" xfId="0" applyFont="1" applyAlignment="1"/>
    <xf numFmtId="9" fontId="0" fillId="0" borderId="0" xfId="1" applyFont="1" applyAlignment="1"/>
    <xf numFmtId="16" fontId="0" fillId="0" borderId="0" xfId="0" quotePrefix="1" applyNumberFormat="1" applyFont="1" applyAlignment="1"/>
    <xf numFmtId="0" fontId="3" fillId="0" borderId="0" xfId="0" applyFont="1" applyAlignment="1"/>
    <xf numFmtId="0" fontId="4" fillId="0" borderId="0" xfId="0" applyFont="1" applyAlignment="1"/>
    <xf numFmtId="9" fontId="4" fillId="0" borderId="0" xfId="1" applyFont="1" applyAlignment="1"/>
    <xf numFmtId="0" fontId="0" fillId="0" borderId="1" xfId="0" applyFont="1" applyBorder="1" applyAlignment="1"/>
    <xf numFmtId="0" fontId="1" fillId="2" borderId="1" xfId="0" applyFont="1" applyFill="1" applyBorder="1" applyAlignment="1"/>
    <xf numFmtId="0" fontId="1" fillId="2" borderId="14" xfId="0" applyFont="1" applyFill="1" applyBorder="1"/>
    <xf numFmtId="0" fontId="1" fillId="2" borderId="14" xfId="0" applyFont="1" applyFill="1" applyBorder="1" applyAlignment="1"/>
    <xf numFmtId="0" fontId="1" fillId="4" borderId="1" xfId="0" applyFont="1" applyFill="1" applyBorder="1"/>
    <xf numFmtId="0" fontId="1" fillId="4" borderId="1" xfId="0" applyFont="1" applyFill="1" applyBorder="1" applyAlignment="1"/>
    <xf numFmtId="0" fontId="0" fillId="2" borderId="1" xfId="0" applyFont="1" applyFill="1" applyBorder="1" applyAlignment="1"/>
    <xf numFmtId="0" fontId="0" fillId="3" borderId="1" xfId="0" applyFont="1" applyFill="1" applyBorder="1" applyAlignment="1"/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0" fontId="1" fillId="3" borderId="21" xfId="0" applyFont="1" applyFill="1" applyBorder="1"/>
    <xf numFmtId="0" fontId="1" fillId="3" borderId="22" xfId="0" applyFont="1" applyFill="1" applyBorder="1"/>
    <xf numFmtId="0" fontId="5" fillId="3" borderId="25" xfId="0" applyFont="1" applyFill="1" applyBorder="1"/>
    <xf numFmtId="0" fontId="5" fillId="3" borderId="24" xfId="0" applyFont="1" applyFill="1" applyBorder="1" applyAlignment="1"/>
    <xf numFmtId="0" fontId="1" fillId="5" borderId="1" xfId="0" applyFont="1" applyFill="1" applyBorder="1" applyAlignment="1"/>
    <xf numFmtId="0" fontId="1" fillId="3" borderId="25" xfId="0" applyFont="1" applyFill="1" applyBorder="1"/>
    <xf numFmtId="0" fontId="1" fillId="3" borderId="24" xfId="0" applyFont="1" applyFill="1" applyBorder="1" applyAlignment="1"/>
    <xf numFmtId="0" fontId="5" fillId="3" borderId="29" xfId="0" applyFont="1" applyFill="1" applyBorder="1"/>
    <xf numFmtId="0" fontId="5" fillId="3" borderId="30" xfId="0" applyFont="1" applyFill="1" applyBorder="1" applyAlignment="1"/>
    <xf numFmtId="0" fontId="5" fillId="3" borderId="16" xfId="0" applyFont="1" applyFill="1" applyBorder="1" applyAlignment="1"/>
    <xf numFmtId="0" fontId="1" fillId="3" borderId="23" xfId="0" applyFont="1" applyFill="1" applyBorder="1"/>
    <xf numFmtId="0" fontId="1" fillId="3" borderId="20" xfId="0" applyFont="1" applyFill="1" applyBorder="1" applyAlignment="1"/>
    <xf numFmtId="0" fontId="1" fillId="5" borderId="19" xfId="0" applyFont="1" applyFill="1" applyBorder="1" applyAlignment="1"/>
    <xf numFmtId="0" fontId="1" fillId="5" borderId="18" xfId="0" applyFont="1" applyFill="1" applyBorder="1" applyAlignment="1"/>
    <xf numFmtId="0" fontId="1" fillId="5" borderId="6" xfId="0" applyFont="1" applyFill="1" applyBorder="1" applyAlignment="1"/>
    <xf numFmtId="0" fontId="1" fillId="5" borderId="8" xfId="0" applyFont="1" applyFill="1" applyBorder="1" applyAlignment="1"/>
    <xf numFmtId="0" fontId="1" fillId="5" borderId="24" xfId="0" applyFont="1" applyFill="1" applyBorder="1" applyAlignment="1"/>
    <xf numFmtId="0" fontId="1" fillId="6" borderId="1" xfId="0" applyFont="1" applyFill="1" applyBorder="1" applyAlignment="1"/>
    <xf numFmtId="0" fontId="0" fillId="7" borderId="1" xfId="0" applyFont="1" applyFill="1" applyBorder="1" applyAlignment="1"/>
    <xf numFmtId="0" fontId="1" fillId="7" borderId="1" xfId="0" applyFont="1" applyFill="1" applyBorder="1" applyAlignment="1"/>
    <xf numFmtId="0" fontId="1" fillId="6" borderId="14" xfId="0" applyFont="1" applyFill="1" applyBorder="1" applyAlignment="1"/>
    <xf numFmtId="0" fontId="1" fillId="7" borderId="6" xfId="0" applyFont="1" applyFill="1" applyBorder="1" applyAlignment="1"/>
    <xf numFmtId="0" fontId="1" fillId="7" borderId="7" xfId="0" applyFont="1" applyFill="1" applyBorder="1" applyAlignment="1"/>
    <xf numFmtId="0" fontId="1" fillId="6" borderId="6" xfId="0" applyFont="1" applyFill="1" applyBorder="1" applyAlignment="1"/>
    <xf numFmtId="0" fontId="1" fillId="6" borderId="7" xfId="0" applyFont="1" applyFill="1" applyBorder="1" applyAlignment="1"/>
    <xf numFmtId="0" fontId="1" fillId="6" borderId="18" xfId="0" applyFont="1" applyFill="1" applyBorder="1" applyAlignment="1"/>
    <xf numFmtId="0" fontId="1" fillId="6" borderId="19" xfId="0" applyFont="1" applyFill="1" applyBorder="1" applyAlignment="1"/>
    <xf numFmtId="0" fontId="1" fillId="6" borderId="20" xfId="0" applyFont="1" applyFill="1" applyBorder="1" applyAlignment="1"/>
    <xf numFmtId="0" fontId="9" fillId="3" borderId="16" xfId="0" applyFont="1" applyFill="1" applyBorder="1" applyAlignment="1"/>
    <xf numFmtId="0" fontId="9" fillId="3" borderId="6" xfId="0" applyFont="1" applyFill="1" applyBorder="1" applyAlignment="1"/>
    <xf numFmtId="0" fontId="5" fillId="3" borderId="31" xfId="0" applyFont="1" applyFill="1" applyBorder="1" applyAlignment="1"/>
    <xf numFmtId="0" fontId="9" fillId="3" borderId="18" xfId="0" applyFont="1" applyFill="1" applyBorder="1" applyAlignment="1"/>
    <xf numFmtId="0" fontId="9" fillId="3" borderId="30" xfId="0" applyFont="1" applyFill="1" applyBorder="1" applyAlignment="1"/>
    <xf numFmtId="0" fontId="5" fillId="3" borderId="32" xfId="0" applyFont="1" applyFill="1" applyBorder="1" applyAlignment="1"/>
    <xf numFmtId="0" fontId="9" fillId="3" borderId="21" xfId="0" applyFont="1" applyFill="1" applyBorder="1" applyAlignment="1"/>
    <xf numFmtId="0" fontId="9" fillId="3" borderId="29" xfId="0" applyFont="1" applyFill="1" applyBorder="1" applyAlignment="1"/>
    <xf numFmtId="0" fontId="5" fillId="3" borderId="29" xfId="0" applyFont="1" applyFill="1" applyBorder="1" applyAlignment="1"/>
    <xf numFmtId="0" fontId="5" fillId="3" borderId="28" xfId="0" applyFont="1" applyFill="1" applyBorder="1" applyAlignment="1"/>
    <xf numFmtId="0" fontId="1" fillId="5" borderId="21" xfId="0" applyFont="1" applyFill="1" applyBorder="1" applyAlignment="1"/>
    <xf numFmtId="0" fontId="1" fillId="5" borderId="2" xfId="0" applyFont="1" applyFill="1" applyBorder="1" applyAlignment="1"/>
    <xf numFmtId="0" fontId="0" fillId="6" borderId="1" xfId="0" applyFont="1" applyFill="1" applyBorder="1" applyAlignment="1"/>
    <xf numFmtId="0" fontId="1" fillId="6" borderId="21" xfId="0" applyFont="1" applyFill="1" applyBorder="1"/>
    <xf numFmtId="0" fontId="1" fillId="6" borderId="22" xfId="0" applyFont="1" applyFill="1" applyBorder="1"/>
    <xf numFmtId="0" fontId="1" fillId="6" borderId="23" xfId="0" applyFont="1" applyFill="1" applyBorder="1"/>
    <xf numFmtId="0" fontId="0" fillId="6" borderId="6" xfId="0" applyFont="1" applyFill="1" applyBorder="1" applyAlignment="1"/>
    <xf numFmtId="0" fontId="1" fillId="5" borderId="33" xfId="0" applyFont="1" applyFill="1" applyBorder="1" applyAlignment="1"/>
    <xf numFmtId="0" fontId="1" fillId="5" borderId="34" xfId="0" applyFont="1" applyFill="1" applyBorder="1" applyAlignment="1"/>
    <xf numFmtId="0" fontId="1" fillId="6" borderId="25" xfId="0" applyFont="1" applyFill="1" applyBorder="1"/>
    <xf numFmtId="0" fontId="1" fillId="6" borderId="24" xfId="0" applyFont="1" applyFill="1" applyBorder="1" applyAlignment="1"/>
    <xf numFmtId="0" fontId="0" fillId="6" borderId="14" xfId="0" applyFont="1" applyFill="1" applyBorder="1" applyAlignment="1"/>
    <xf numFmtId="0" fontId="0" fillId="7" borderId="6" xfId="0" applyFont="1" applyFill="1" applyBorder="1" applyAlignment="1"/>
    <xf numFmtId="0" fontId="0" fillId="7" borderId="7" xfId="0" applyFont="1" applyFill="1" applyBorder="1" applyAlignment="1"/>
    <xf numFmtId="0" fontId="1" fillId="7" borderId="18" xfId="0" applyFont="1" applyFill="1" applyBorder="1" applyAlignment="1"/>
    <xf numFmtId="0" fontId="1" fillId="7" borderId="19" xfId="0" applyFont="1" applyFill="1" applyBorder="1" applyAlignment="1"/>
    <xf numFmtId="0" fontId="1" fillId="7" borderId="20" xfId="0" applyFont="1" applyFill="1" applyBorder="1" applyAlignment="1"/>
    <xf numFmtId="0" fontId="1" fillId="7" borderId="21" xfId="0" applyFont="1" applyFill="1" applyBorder="1"/>
    <xf numFmtId="0" fontId="1" fillId="7" borderId="22" xfId="0" applyFont="1" applyFill="1" applyBorder="1"/>
    <xf numFmtId="0" fontId="1" fillId="7" borderId="23" xfId="0" applyFont="1" applyFill="1" applyBorder="1"/>
    <xf numFmtId="0" fontId="1" fillId="2" borderId="19" xfId="0" applyFont="1" applyFill="1" applyBorder="1" applyAlignment="1"/>
    <xf numFmtId="0" fontId="1" fillId="2" borderId="22" xfId="0" applyFont="1" applyFill="1" applyBorder="1"/>
    <xf numFmtId="0" fontId="1" fillId="2" borderId="25" xfId="0" applyFont="1" applyFill="1" applyBorder="1"/>
    <xf numFmtId="0" fontId="1" fillId="2" borderId="24" xfId="0" applyFont="1" applyFill="1" applyBorder="1" applyAlignment="1"/>
    <xf numFmtId="0" fontId="1" fillId="4" borderId="19" xfId="0" applyFont="1" applyFill="1" applyBorder="1" applyAlignment="1"/>
    <xf numFmtId="0" fontId="1" fillId="4" borderId="22" xfId="0" applyFont="1" applyFill="1" applyBorder="1"/>
    <xf numFmtId="0" fontId="4" fillId="5" borderId="21" xfId="0" applyFont="1" applyFill="1" applyBorder="1"/>
    <xf numFmtId="0" fontId="4" fillId="5" borderId="22" xfId="0" applyFont="1" applyFill="1" applyBorder="1"/>
    <xf numFmtId="0" fontId="4" fillId="5" borderId="25" xfId="0" applyFont="1" applyFill="1" applyBorder="1"/>
    <xf numFmtId="0" fontId="4" fillId="6" borderId="21" xfId="0" applyFont="1" applyFill="1" applyBorder="1"/>
    <xf numFmtId="0" fontId="4" fillId="6" borderId="22" xfId="0" applyFont="1" applyFill="1" applyBorder="1"/>
    <xf numFmtId="0" fontId="4" fillId="7" borderId="21" xfId="0" applyFont="1" applyFill="1" applyBorder="1"/>
    <xf numFmtId="0" fontId="4" fillId="7" borderId="22" xfId="0" applyFont="1" applyFill="1" applyBorder="1"/>
    <xf numFmtId="0" fontId="4" fillId="7" borderId="23" xfId="0" applyFont="1" applyFill="1" applyBorder="1"/>
    <xf numFmtId="0" fontId="1" fillId="2" borderId="29" xfId="0" applyFont="1" applyFill="1" applyBorder="1"/>
    <xf numFmtId="0" fontId="1" fillId="2" borderId="30" xfId="0" applyFont="1" applyFill="1" applyBorder="1" applyAlignment="1"/>
    <xf numFmtId="0" fontId="1" fillId="8" borderId="1" xfId="0" applyFont="1" applyFill="1" applyBorder="1" applyAlignment="1"/>
    <xf numFmtId="0" fontId="1" fillId="8" borderId="19" xfId="0" applyFont="1" applyFill="1" applyBorder="1" applyAlignment="1"/>
    <xf numFmtId="0" fontId="4" fillId="8" borderId="20" xfId="0" applyFont="1" applyFill="1" applyBorder="1" applyAlignment="1"/>
    <xf numFmtId="0" fontId="1" fillId="8" borderId="21" xfId="0" applyFont="1" applyFill="1" applyBorder="1"/>
    <xf numFmtId="0" fontId="1" fillId="8" borderId="22" xfId="0" applyFont="1" applyFill="1" applyBorder="1"/>
    <xf numFmtId="0" fontId="1" fillId="8" borderId="23" xfId="0" applyFont="1" applyFill="1" applyBorder="1"/>
    <xf numFmtId="9" fontId="0" fillId="0" borderId="1" xfId="1" applyFont="1" applyBorder="1" applyAlignment="1"/>
    <xf numFmtId="0" fontId="0" fillId="0" borderId="0" xfId="0" applyFont="1" applyBorder="1" applyAlignment="1"/>
    <xf numFmtId="9" fontId="4" fillId="0" borderId="1" xfId="1" applyFont="1" applyFill="1" applyBorder="1" applyAlignment="1"/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horizontal="justify"/>
    </xf>
    <xf numFmtId="9" fontId="0" fillId="3" borderId="6" xfId="1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0" fontId="0" fillId="3" borderId="10" xfId="0" applyFont="1" applyFill="1" applyBorder="1" applyAlignment="1"/>
    <xf numFmtId="0" fontId="1" fillId="5" borderId="8" xfId="0" applyFont="1" applyFill="1" applyBorder="1" applyAlignment="1">
      <alignment horizontal="justify"/>
    </xf>
    <xf numFmtId="9" fontId="1" fillId="5" borderId="8" xfId="1" applyFont="1" applyFill="1" applyBorder="1" applyAlignment="1"/>
    <xf numFmtId="0" fontId="0" fillId="0" borderId="1" xfId="0" applyFont="1" applyFill="1" applyBorder="1" applyAlignment="1"/>
    <xf numFmtId="0" fontId="1" fillId="0" borderId="8" xfId="0" applyFont="1" applyFill="1" applyBorder="1" applyAlignment="1">
      <alignment horizontal="justify"/>
    </xf>
    <xf numFmtId="0" fontId="4" fillId="0" borderId="8" xfId="0" applyFont="1" applyFill="1" applyBorder="1" applyAlignment="1">
      <alignment horizontal="justify"/>
    </xf>
    <xf numFmtId="0" fontId="3" fillId="0" borderId="1" xfId="0" applyFont="1" applyBorder="1" applyAlignment="1"/>
    <xf numFmtId="0" fontId="3" fillId="6" borderId="1" xfId="0" applyFont="1" applyFill="1" applyBorder="1" applyAlignment="1"/>
    <xf numFmtId="9" fontId="0" fillId="6" borderId="1" xfId="1" applyFont="1" applyFill="1" applyBorder="1" applyAlignment="1"/>
    <xf numFmtId="0" fontId="0" fillId="7" borderId="1" xfId="0" applyFont="1" applyFill="1" applyBorder="1" applyAlignment="1">
      <alignment horizontal="justify"/>
    </xf>
    <xf numFmtId="9" fontId="0" fillId="7" borderId="1" xfId="1" applyFont="1" applyFill="1" applyBorder="1" applyAlignment="1"/>
    <xf numFmtId="0" fontId="3" fillId="0" borderId="14" xfId="0" applyFont="1" applyBorder="1" applyAlignment="1"/>
    <xf numFmtId="9" fontId="0" fillId="0" borderId="35" xfId="1" applyFont="1" applyBorder="1" applyAlignment="1"/>
    <xf numFmtId="9" fontId="0" fillId="0" borderId="19" xfId="1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0" fontId="0" fillId="0" borderId="29" xfId="0" applyFont="1" applyBorder="1" applyAlignment="1"/>
    <xf numFmtId="9" fontId="0" fillId="0" borderId="30" xfId="1" applyFont="1" applyBorder="1" applyAlignment="1"/>
    <xf numFmtId="9" fontId="0" fillId="0" borderId="16" xfId="1" applyFont="1" applyBorder="1" applyAlignment="1"/>
    <xf numFmtId="9" fontId="0" fillId="0" borderId="37" xfId="1" applyFont="1" applyBorder="1" applyAlignment="1"/>
    <xf numFmtId="0" fontId="0" fillId="0" borderId="2" xfId="0" applyFont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38" xfId="0" applyFont="1" applyBorder="1" applyAlignment="1"/>
    <xf numFmtId="0" fontId="0" fillId="9" borderId="2" xfId="0" applyFont="1" applyFill="1" applyBorder="1" applyAlignment="1"/>
    <xf numFmtId="9" fontId="0" fillId="9" borderId="23" xfId="1" applyFont="1" applyFill="1" applyBorder="1" applyAlignment="1"/>
    <xf numFmtId="0" fontId="1" fillId="8" borderId="39" xfId="0" applyFont="1" applyFill="1" applyBorder="1"/>
    <xf numFmtId="0" fontId="1" fillId="2" borderId="22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9" fontId="0" fillId="0" borderId="0" xfId="1" applyFont="1" applyBorder="1" applyAlignment="1" applyProtection="1"/>
    <xf numFmtId="0" fontId="0" fillId="0" borderId="0" xfId="0" applyFont="1" applyBorder="1" applyAlignment="1" applyProtection="1">
      <alignment horizontal="left"/>
    </xf>
    <xf numFmtId="9" fontId="4" fillId="0" borderId="1" xfId="1" applyFont="1" applyFill="1" applyBorder="1" applyAlignment="1" applyProtection="1"/>
    <xf numFmtId="9" fontId="0" fillId="0" borderId="1" xfId="1" applyFont="1" applyBorder="1" applyAlignment="1" applyProtection="1"/>
    <xf numFmtId="9" fontId="0" fillId="0" borderId="14" xfId="1" applyFont="1" applyBorder="1" applyAlignment="1" applyProtection="1"/>
    <xf numFmtId="9" fontId="0" fillId="3" borderId="3" xfId="1" applyFont="1" applyFill="1" applyBorder="1" applyAlignment="1" applyProtection="1"/>
    <xf numFmtId="0" fontId="1" fillId="5" borderId="8" xfId="0" applyFont="1" applyFill="1" applyBorder="1" applyAlignment="1" applyProtection="1"/>
    <xf numFmtId="9" fontId="1" fillId="5" borderId="8" xfId="1" applyFont="1" applyFill="1" applyBorder="1" applyAlignment="1" applyProtection="1"/>
    <xf numFmtId="9" fontId="0" fillId="6" borderId="1" xfId="1" applyFont="1" applyFill="1" applyBorder="1" applyAlignment="1" applyProtection="1"/>
    <xf numFmtId="9" fontId="0" fillId="7" borderId="1" xfId="1" applyFont="1" applyFill="1" applyBorder="1" applyAlignment="1" applyProtection="1"/>
    <xf numFmtId="0" fontId="0" fillId="3" borderId="6" xfId="0" applyFont="1" applyFill="1" applyBorder="1" applyAlignment="1" applyProtection="1"/>
    <xf numFmtId="0" fontId="0" fillId="3" borderId="1" xfId="0" applyFont="1" applyFill="1" applyBorder="1" applyAlignment="1" applyProtection="1"/>
    <xf numFmtId="0" fontId="0" fillId="3" borderId="7" xfId="0" applyFont="1" applyFill="1" applyBorder="1" applyAlignment="1" applyProtection="1"/>
    <xf numFmtId="0" fontId="0" fillId="0" borderId="1" xfId="0" applyFont="1" applyBorder="1" applyAlignment="1" applyProtection="1"/>
    <xf numFmtId="0" fontId="0" fillId="6" borderId="1" xfId="0" applyFont="1" applyFill="1" applyBorder="1" applyAlignment="1" applyProtection="1"/>
    <xf numFmtId="0" fontId="0" fillId="7" borderId="1" xfId="0" applyFont="1" applyFill="1" applyBorder="1" applyAlignment="1" applyProtection="1"/>
    <xf numFmtId="9" fontId="0" fillId="0" borderId="0" xfId="1" applyFont="1" applyAlignment="1" applyProtection="1"/>
    <xf numFmtId="0" fontId="0" fillId="0" borderId="0" xfId="0" applyFont="1" applyAlignment="1" applyProtection="1">
      <alignment horizontal="left"/>
    </xf>
    <xf numFmtId="0" fontId="0" fillId="0" borderId="14" xfId="0" applyFont="1" applyBorder="1" applyAlignment="1" applyProtection="1"/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0" fillId="0" borderId="10" xfId="0" applyFont="1" applyBorder="1" applyAlignment="1" applyProtection="1"/>
    <xf numFmtId="0" fontId="1" fillId="5" borderId="30" xfId="0" applyFont="1" applyFill="1" applyBorder="1" applyAlignment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8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justify"/>
    </xf>
    <xf numFmtId="0" fontId="8" fillId="5" borderId="18" xfId="0" applyFont="1" applyFill="1" applyBorder="1" applyAlignment="1"/>
    <xf numFmtId="0" fontId="6" fillId="6" borderId="0" xfId="0" applyFont="1" applyFill="1" applyBorder="1" applyAlignment="1" applyProtection="1"/>
    <xf numFmtId="0" fontId="6" fillId="7" borderId="0" xfId="0" applyFont="1" applyFill="1" applyBorder="1" applyAlignment="1" applyProtection="1">
      <alignment horizontal="justify"/>
    </xf>
    <xf numFmtId="0" fontId="6" fillId="0" borderId="0" xfId="0" applyFont="1" applyAlignment="1" applyProtection="1"/>
    <xf numFmtId="0" fontId="1" fillId="10" borderId="0" xfId="0" applyFont="1" applyFill="1" applyBorder="1" applyAlignment="1" applyProtection="1"/>
    <xf numFmtId="0" fontId="4" fillId="10" borderId="0" xfId="0" applyFont="1" applyFill="1" applyBorder="1" applyAlignment="1" applyProtection="1"/>
    <xf numFmtId="0" fontId="1" fillId="10" borderId="0" xfId="0" applyFont="1" applyFill="1" applyBorder="1" applyAlignment="1" applyProtection="1">
      <alignment horizontal="left"/>
    </xf>
    <xf numFmtId="0" fontId="1" fillId="10" borderId="18" xfId="0" applyFont="1" applyFill="1" applyBorder="1" applyAlignment="1"/>
    <xf numFmtId="0" fontId="1" fillId="10" borderId="19" xfId="0" applyFont="1" applyFill="1" applyBorder="1" applyAlignment="1"/>
    <xf numFmtId="0" fontId="1" fillId="10" borderId="20" xfId="0" applyFont="1" applyFill="1" applyBorder="1" applyAlignment="1"/>
    <xf numFmtId="0" fontId="5" fillId="10" borderId="30" xfId="0" applyFont="1" applyFill="1" applyBorder="1" applyAlignment="1"/>
    <xf numFmtId="0" fontId="5" fillId="10" borderId="24" xfId="0" applyFont="1" applyFill="1" applyBorder="1" applyAlignment="1"/>
    <xf numFmtId="0" fontId="1" fillId="10" borderId="1" xfId="0" applyFont="1" applyFill="1" applyBorder="1" applyAlignment="1" applyProtection="1"/>
    <xf numFmtId="0" fontId="1" fillId="10" borderId="30" xfId="0" applyFont="1" applyFill="1" applyBorder="1" applyAlignment="1"/>
    <xf numFmtId="0" fontId="1" fillId="10" borderId="24" xfId="0" applyFont="1" applyFill="1" applyBorder="1" applyAlignment="1"/>
    <xf numFmtId="0" fontId="0" fillId="10" borderId="0" xfId="0" applyFont="1" applyFill="1" applyAlignment="1" applyProtection="1"/>
    <xf numFmtId="0" fontId="9" fillId="3" borderId="1" xfId="0" applyFont="1" applyFill="1" applyBorder="1" applyAlignment="1"/>
    <xf numFmtId="0" fontId="5" fillId="3" borderId="1" xfId="0" applyFont="1" applyFill="1" applyBorder="1" applyAlignment="1"/>
    <xf numFmtId="0" fontId="1" fillId="8" borderId="22" xfId="0" applyFont="1" applyFill="1" applyBorder="1" applyAlignment="1">
      <alignment horizontal="left"/>
    </xf>
    <xf numFmtId="0" fontId="1" fillId="8" borderId="2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9" fontId="0" fillId="0" borderId="0" xfId="1" applyFont="1" applyAlignment="1">
      <alignment horizontal="left"/>
    </xf>
    <xf numFmtId="0" fontId="1" fillId="6" borderId="41" xfId="0" applyFont="1" applyFill="1" applyBorder="1" applyAlignment="1"/>
    <xf numFmtId="0" fontId="1" fillId="4" borderId="0" xfId="0" applyFont="1" applyFill="1" applyBorder="1" applyAlignment="1"/>
    <xf numFmtId="0" fontId="0" fillId="0" borderId="0" xfId="0" applyFont="1" applyFill="1" applyBorder="1" applyAlignment="1" applyProtection="1"/>
    <xf numFmtId="0" fontId="0" fillId="0" borderId="0" xfId="0" applyFont="1" applyFill="1" applyAlignment="1" applyProtection="1"/>
    <xf numFmtId="0" fontId="0" fillId="6" borderId="18" xfId="0" applyFont="1" applyFill="1" applyBorder="1" applyAlignment="1"/>
    <xf numFmtId="0" fontId="0" fillId="6" borderId="19" xfId="0" applyFont="1" applyFill="1" applyBorder="1" applyAlignment="1"/>
    <xf numFmtId="0" fontId="0" fillId="6" borderId="24" xfId="0" applyFont="1" applyFill="1" applyBorder="1" applyAlignment="1"/>
    <xf numFmtId="0" fontId="0" fillId="7" borderId="18" xfId="0" applyFont="1" applyFill="1" applyBorder="1" applyAlignment="1"/>
    <xf numFmtId="0" fontId="0" fillId="7" borderId="19" xfId="0" applyFont="1" applyFill="1" applyBorder="1" applyAlignment="1"/>
    <xf numFmtId="0" fontId="0" fillId="7" borderId="20" xfId="0" applyFont="1" applyFill="1" applyBorder="1" applyAlignment="1"/>
    <xf numFmtId="0" fontId="1" fillId="8" borderId="1" xfId="0" applyFont="1" applyFill="1" applyBorder="1" applyAlignment="1">
      <alignment horizontal="left"/>
    </xf>
    <xf numFmtId="0" fontId="1" fillId="8" borderId="35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8" borderId="21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left"/>
    </xf>
    <xf numFmtId="0" fontId="1" fillId="6" borderId="22" xfId="0" applyFont="1" applyFill="1" applyBorder="1" applyAlignment="1">
      <alignment horizontal="left"/>
    </xf>
    <xf numFmtId="0" fontId="0" fillId="8" borderId="1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6" borderId="18" xfId="0" applyFon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1" fillId="8" borderId="41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5" borderId="43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left"/>
    </xf>
    <xf numFmtId="0" fontId="1" fillId="4" borderId="43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1" fillId="6" borderId="43" xfId="0" applyFont="1" applyFill="1" applyBorder="1" applyAlignment="1">
      <alignment horizontal="left"/>
    </xf>
    <xf numFmtId="0" fontId="1" fillId="6" borderId="35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41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9" fontId="0" fillId="0" borderId="1" xfId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9" fontId="0" fillId="4" borderId="1" xfId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9" fontId="4" fillId="2" borderId="1" xfId="1" applyFont="1" applyFill="1" applyBorder="1" applyAlignment="1">
      <alignment horizontal="left"/>
    </xf>
    <xf numFmtId="9" fontId="0" fillId="2" borderId="1" xfId="1" applyFont="1" applyFill="1" applyBorder="1" applyAlignment="1">
      <alignment horizontal="left"/>
    </xf>
    <xf numFmtId="9" fontId="0" fillId="2" borderId="14" xfId="1" applyFont="1" applyFill="1" applyBorder="1" applyAlignment="1">
      <alignment horizontal="left"/>
    </xf>
    <xf numFmtId="9" fontId="0" fillId="3" borderId="6" xfId="1" applyFont="1" applyFill="1" applyBorder="1" applyAlignment="1">
      <alignment horizontal="left"/>
    </xf>
    <xf numFmtId="9" fontId="1" fillId="5" borderId="8" xfId="1" applyFont="1" applyFill="1" applyBorder="1" applyAlignment="1">
      <alignment horizontal="left"/>
    </xf>
    <xf numFmtId="9" fontId="0" fillId="6" borderId="1" xfId="1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" fontId="0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  <xf numFmtId="9" fontId="4" fillId="0" borderId="0" xfId="1" applyFont="1" applyAlignment="1">
      <alignment horizontal="left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4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FCD0D"/>
      <color rgb="FFDE22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ZA" sz="1050">
                <a:solidFill>
                  <a:sysClr val="windowText" lastClr="000000"/>
                </a:solidFill>
              </a:rPr>
              <a:t>Personal Factors</a:t>
            </a:r>
            <a:r>
              <a:rPr lang="en-ZA" sz="1050" baseline="0">
                <a:solidFill>
                  <a:sysClr val="windowText" lastClr="000000"/>
                </a:solidFill>
              </a:rPr>
              <a:t> Results for All Organisations</a:t>
            </a:r>
            <a:endParaRPr lang="en-ZA" sz="105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'Factor Group Results'!$A$3</c:f>
              <c:strCache>
                <c:ptCount val="1"/>
                <c:pt idx="0">
                  <c:v>Personal Factors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'Factor Group Results'!$B$2:$D$2</c:f>
              <c:strCache>
                <c:ptCount val="3"/>
                <c:pt idx="0">
                  <c:v>Organisation A</c:v>
                </c:pt>
                <c:pt idx="1">
                  <c:v>Organisation B</c:v>
                </c:pt>
                <c:pt idx="2">
                  <c:v>Organisation C</c:v>
                </c:pt>
              </c:strCache>
            </c:strRef>
          </c:cat>
          <c:val>
            <c:numRef>
              <c:f>'Factor Group Results'!$B$3:$D$3</c:f>
              <c:numCache>
                <c:formatCode>0%</c:formatCode>
                <c:ptCount val="3"/>
                <c:pt idx="0">
                  <c:v>0.53</c:v>
                </c:pt>
                <c:pt idx="1">
                  <c:v>0.85</c:v>
                </c:pt>
                <c:pt idx="2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3-440C-BB37-FFF8751947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4082559"/>
        <c:axId val="1644101279"/>
      </c:barChart>
      <c:catAx>
        <c:axId val="164408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101279"/>
        <c:crosses val="autoZero"/>
        <c:auto val="1"/>
        <c:lblAlgn val="ctr"/>
        <c:lblOffset val="100"/>
        <c:noMultiLvlLbl val="0"/>
      </c:catAx>
      <c:valAx>
        <c:axId val="164410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08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ZA" sz="1050">
                <a:solidFill>
                  <a:sysClr val="windowText" lastClr="000000"/>
                </a:solidFill>
              </a:rPr>
              <a:t>Structural Factors</a:t>
            </a:r>
            <a:r>
              <a:rPr lang="en-ZA" sz="1050" baseline="0">
                <a:solidFill>
                  <a:sysClr val="windowText" lastClr="000000"/>
                </a:solidFill>
              </a:rPr>
              <a:t> Results for All Organisations</a:t>
            </a:r>
            <a:endParaRPr lang="en-ZA" sz="105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'Factor Group Results'!$A$5</c:f>
              <c:strCache>
                <c:ptCount val="1"/>
                <c:pt idx="0">
                  <c:v>Structural Factors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'Factor Group Results'!$B$2:$D$2</c:f>
              <c:strCache>
                <c:ptCount val="3"/>
                <c:pt idx="0">
                  <c:v>Organisation A</c:v>
                </c:pt>
                <c:pt idx="1">
                  <c:v>Organisation B</c:v>
                </c:pt>
                <c:pt idx="2">
                  <c:v>Organisation C</c:v>
                </c:pt>
              </c:strCache>
            </c:strRef>
          </c:cat>
          <c:val>
            <c:numRef>
              <c:f>'Factor Group Results'!$B$5:$D$5</c:f>
              <c:numCache>
                <c:formatCode>0%</c:formatCode>
                <c:ptCount val="3"/>
                <c:pt idx="0">
                  <c:v>0.62</c:v>
                </c:pt>
                <c:pt idx="1">
                  <c:v>0.8</c:v>
                </c:pt>
                <c:pt idx="2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7-46AE-8650-50226158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4082559"/>
        <c:axId val="1644101279"/>
      </c:barChart>
      <c:catAx>
        <c:axId val="164408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101279"/>
        <c:crosses val="autoZero"/>
        <c:auto val="1"/>
        <c:lblAlgn val="ctr"/>
        <c:lblOffset val="100"/>
        <c:noMultiLvlLbl val="0"/>
      </c:catAx>
      <c:valAx>
        <c:axId val="164410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08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ZA" sz="1050">
                <a:solidFill>
                  <a:sysClr val="windowText" lastClr="000000"/>
                </a:solidFill>
              </a:rPr>
              <a:t>Overal Project Function Success Factors</a:t>
            </a:r>
            <a:r>
              <a:rPr lang="en-ZA" sz="1050" baseline="0">
                <a:solidFill>
                  <a:sysClr val="windowText" lastClr="000000"/>
                </a:solidFill>
              </a:rPr>
              <a:t> Results for All Organisations</a:t>
            </a:r>
            <a:endParaRPr lang="en-ZA" sz="105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'Factor Group Results'!$A$7</c:f>
              <c:strCache>
                <c:ptCount val="1"/>
                <c:pt idx="0">
                  <c:v>Overall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'Factor Group Results'!$B$2:$D$2</c:f>
              <c:strCache>
                <c:ptCount val="3"/>
                <c:pt idx="0">
                  <c:v>Organisation A</c:v>
                </c:pt>
                <c:pt idx="1">
                  <c:v>Organisation B</c:v>
                </c:pt>
                <c:pt idx="2">
                  <c:v>Organisation C</c:v>
                </c:pt>
              </c:strCache>
            </c:strRef>
          </c:cat>
          <c:val>
            <c:numRef>
              <c:f>'Factor Group Results'!$B$7:$D$7</c:f>
              <c:numCache>
                <c:formatCode>0%</c:formatCode>
                <c:ptCount val="3"/>
                <c:pt idx="0">
                  <c:v>0.56000000000000005</c:v>
                </c:pt>
                <c:pt idx="1">
                  <c:v>0.78750000000000009</c:v>
                </c:pt>
                <c:pt idx="2">
                  <c:v>0.60499999999999998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5E-437A-A0C4-8D166742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4082559"/>
        <c:axId val="1644101279"/>
      </c:barChart>
      <c:catAx>
        <c:axId val="164408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101279"/>
        <c:crosses val="autoZero"/>
        <c:auto val="1"/>
        <c:lblAlgn val="ctr"/>
        <c:lblOffset val="100"/>
        <c:noMultiLvlLbl val="0"/>
      </c:catAx>
      <c:valAx>
        <c:axId val="164410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08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ZA" sz="1050">
                <a:solidFill>
                  <a:sysClr val="windowText" lastClr="000000"/>
                </a:solidFill>
              </a:rPr>
              <a:t>Organisational  Factors</a:t>
            </a:r>
            <a:r>
              <a:rPr lang="en-ZA" sz="1050" baseline="0">
                <a:solidFill>
                  <a:sysClr val="windowText" lastClr="000000"/>
                </a:solidFill>
              </a:rPr>
              <a:t> Results for All Organisations</a:t>
            </a:r>
            <a:endParaRPr lang="en-ZA" sz="105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'Factor Group Results'!$A$4</c:f>
              <c:strCache>
                <c:ptCount val="1"/>
                <c:pt idx="0">
                  <c:v>Organisation Factors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'Factor Group Results'!$B$2:$D$2</c:f>
              <c:strCache>
                <c:ptCount val="3"/>
                <c:pt idx="0">
                  <c:v>Organisation A</c:v>
                </c:pt>
                <c:pt idx="1">
                  <c:v>Organisation B</c:v>
                </c:pt>
                <c:pt idx="2">
                  <c:v>Organisation C</c:v>
                </c:pt>
              </c:strCache>
            </c:strRef>
          </c:cat>
          <c:val>
            <c:numRef>
              <c:f>'Factor Group Results'!$B$4:$D$4</c:f>
              <c:numCache>
                <c:formatCode>0%</c:formatCode>
                <c:ptCount val="3"/>
                <c:pt idx="0">
                  <c:v>0.56999999999999995</c:v>
                </c:pt>
                <c:pt idx="1">
                  <c:v>0.8</c:v>
                </c:pt>
                <c:pt idx="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5-406C-A2C6-A248EC20B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4082559"/>
        <c:axId val="1644101279"/>
      </c:barChart>
      <c:catAx>
        <c:axId val="164408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101279"/>
        <c:crosses val="autoZero"/>
        <c:auto val="1"/>
        <c:lblAlgn val="ctr"/>
        <c:lblOffset val="100"/>
        <c:noMultiLvlLbl val="0"/>
      </c:catAx>
      <c:valAx>
        <c:axId val="164410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08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ZA" sz="1050">
                <a:solidFill>
                  <a:sysClr val="windowText" lastClr="000000"/>
                </a:solidFill>
              </a:rPr>
              <a:t>Strategic Factors</a:t>
            </a:r>
            <a:r>
              <a:rPr lang="en-ZA" sz="1050" baseline="0">
                <a:solidFill>
                  <a:sysClr val="windowText" lastClr="000000"/>
                </a:solidFill>
              </a:rPr>
              <a:t> Results for All Organisations</a:t>
            </a:r>
            <a:endParaRPr lang="en-ZA" sz="105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'Factor Group Results'!$A$6</c:f>
              <c:strCache>
                <c:ptCount val="1"/>
                <c:pt idx="0">
                  <c:v>Strategic Factors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'Factor Group Results'!$B$2:$D$2</c:f>
              <c:strCache>
                <c:ptCount val="3"/>
                <c:pt idx="0">
                  <c:v>Organisation A</c:v>
                </c:pt>
                <c:pt idx="1">
                  <c:v>Organisation B</c:v>
                </c:pt>
                <c:pt idx="2">
                  <c:v>Organisation C</c:v>
                </c:pt>
              </c:strCache>
            </c:strRef>
          </c:cat>
          <c:val>
            <c:numRef>
              <c:f>'Factor Group Results'!$B$6:$D$6</c:f>
              <c:numCache>
                <c:formatCode>0%</c:formatCode>
                <c:ptCount val="3"/>
                <c:pt idx="0">
                  <c:v>0.52</c:v>
                </c:pt>
                <c:pt idx="1">
                  <c:v>0.7</c:v>
                </c:pt>
                <c:pt idx="2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80-4222-9A20-7F1739B4D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4082559"/>
        <c:axId val="1644101279"/>
      </c:barChart>
      <c:catAx>
        <c:axId val="164408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101279"/>
        <c:crosses val="autoZero"/>
        <c:auto val="1"/>
        <c:lblAlgn val="ctr"/>
        <c:lblOffset val="100"/>
        <c:noMultiLvlLbl val="0"/>
      </c:catAx>
      <c:valAx>
        <c:axId val="164410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08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'Overall Results'!$A$3</c:f>
              <c:strCache>
                <c:ptCount val="1"/>
                <c:pt idx="0">
                  <c:v>Respondents with PM Qualifications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'Overall Results'!$B$2:$D$2</c:f>
              <c:strCache>
                <c:ptCount val="3"/>
                <c:pt idx="0">
                  <c:v>Organisation A</c:v>
                </c:pt>
                <c:pt idx="1">
                  <c:v>Organisation B</c:v>
                </c:pt>
                <c:pt idx="2">
                  <c:v>Organisation C</c:v>
                </c:pt>
              </c:strCache>
            </c:strRef>
          </c:cat>
          <c:val>
            <c:numRef>
              <c:f>'Overall Results'!$B$3:$D$3</c:f>
              <c:numCache>
                <c:formatCode>0%</c:formatCode>
                <c:ptCount val="3"/>
                <c:pt idx="0">
                  <c:v>0.17</c:v>
                </c:pt>
                <c:pt idx="1">
                  <c:v>0.83</c:v>
                </c:pt>
                <c:pt idx="2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36-4488-809F-2474ABF2E212}"/>
            </c:ext>
          </c:extLst>
        </c:ser>
        <c:ser>
          <c:idx val="1"/>
          <c:order val="1"/>
          <c:tx>
            <c:strRef>
              <c:f>'Overall Results'!$A$4</c:f>
              <c:strCache>
                <c:ptCount val="1"/>
                <c:pt idx="0">
                  <c:v>Respondents with PM Certification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'Overall Results'!$B$2:$D$2</c:f>
              <c:strCache>
                <c:ptCount val="3"/>
                <c:pt idx="0">
                  <c:v>Organisation A</c:v>
                </c:pt>
                <c:pt idx="1">
                  <c:v>Organisation B</c:v>
                </c:pt>
                <c:pt idx="2">
                  <c:v>Organisation C</c:v>
                </c:pt>
              </c:strCache>
            </c:strRef>
          </c:cat>
          <c:val>
            <c:numRef>
              <c:f>'Overall Results'!$B$4:$D$4</c:f>
              <c:numCache>
                <c:formatCode>0%</c:formatCode>
                <c:ptCount val="3"/>
                <c:pt idx="0">
                  <c:v>0.05</c:v>
                </c:pt>
                <c:pt idx="1">
                  <c:v>0.67</c:v>
                </c:pt>
                <c:pt idx="2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6-4488-809F-2474ABF2E212}"/>
            </c:ext>
          </c:extLst>
        </c:ser>
        <c:ser>
          <c:idx val="2"/>
          <c:order val="2"/>
          <c:tx>
            <c:strRef>
              <c:f>'Overall Results'!$A$5</c:f>
              <c:strCache>
                <c:ptCount val="1"/>
                <c:pt idx="0">
                  <c:v>Project function success Ratings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'Overall Results'!$B$2:$D$2</c:f>
              <c:strCache>
                <c:ptCount val="3"/>
                <c:pt idx="0">
                  <c:v>Organisation A</c:v>
                </c:pt>
                <c:pt idx="1">
                  <c:v>Organisation B</c:v>
                </c:pt>
                <c:pt idx="2">
                  <c:v>Organisation C</c:v>
                </c:pt>
              </c:strCache>
            </c:strRef>
          </c:cat>
          <c:val>
            <c:numRef>
              <c:f>'Overall Results'!$B$5:$D$5</c:f>
              <c:numCache>
                <c:formatCode>0%</c:formatCode>
                <c:ptCount val="3"/>
                <c:pt idx="0">
                  <c:v>0.56000000000000005</c:v>
                </c:pt>
                <c:pt idx="1">
                  <c:v>0.79</c:v>
                </c:pt>
                <c:pt idx="2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36-4488-809F-2474ABF2E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516159"/>
        <c:axId val="1672514495"/>
      </c:lineChart>
      <c:catAx>
        <c:axId val="167251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514495"/>
        <c:crosses val="autoZero"/>
        <c:auto val="1"/>
        <c:lblAlgn val="ctr"/>
        <c:lblOffset val="100"/>
        <c:noMultiLvlLbl val="0"/>
      </c:catAx>
      <c:valAx>
        <c:axId val="167251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516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2">
        <a:lumMod val="65000"/>
        <a:lumOff val="35000"/>
      </a:schemeClr>
    </a:solidFill>
    <a:ln>
      <a:solidFill>
        <a:srgbClr val="92D05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76008</xdr:colOff>
      <xdr:row>10</xdr:row>
      <xdr:rowOff>4323</xdr:rowOff>
    </xdr:from>
    <xdr:to>
      <xdr:col>3</xdr:col>
      <xdr:colOff>373157</xdr:colOff>
      <xdr:row>27</xdr:row>
      <xdr:rowOff>67976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DE7658-0B50-43D6-8B28-4C6E33860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76504</xdr:rowOff>
    </xdr:from>
    <xdr:to>
      <xdr:col>3</xdr:col>
      <xdr:colOff>1029771</xdr:colOff>
      <xdr:row>45</xdr:row>
      <xdr:rowOff>120954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900352-728A-472F-8C12-28A337A50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273237</xdr:colOff>
      <xdr:row>28</xdr:row>
      <xdr:rowOff>71698</xdr:rowOff>
    </xdr:from>
    <xdr:to>
      <xdr:col>11</xdr:col>
      <xdr:colOff>560900</xdr:colOff>
      <xdr:row>45</xdr:row>
      <xdr:rowOff>131449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35971D8-CA27-41F4-9DD8-FF5E1F376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867797</xdr:colOff>
      <xdr:row>10</xdr:row>
      <xdr:rowOff>90935</xdr:rowOff>
    </xdr:from>
    <xdr:to>
      <xdr:col>11</xdr:col>
      <xdr:colOff>53556</xdr:colOff>
      <xdr:row>27</xdr:row>
      <xdr:rowOff>89481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983E317-F399-4712-B916-3F9B7E316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119786</xdr:colOff>
      <xdr:row>48</xdr:row>
      <xdr:rowOff>22951</xdr:rowOff>
    </xdr:from>
    <xdr:to>
      <xdr:col>4</xdr:col>
      <xdr:colOff>78256</xdr:colOff>
      <xdr:row>65</xdr:row>
      <xdr:rowOff>67401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9BA45BD-4D6E-4484-9D42-C968BBCDF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151342</xdr:colOff>
      <xdr:row>6</xdr:row>
      <xdr:rowOff>128764</xdr:rowOff>
    </xdr:from>
    <xdr:to>
      <xdr:col>3</xdr:col>
      <xdr:colOff>837142</xdr:colOff>
      <xdr:row>24</xdr:row>
      <xdr:rowOff>14464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C0CEB4C-51CF-422E-BA91-5E157492C3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O83"/>
  <sheetViews>
    <sheetView zoomScale="95" zoomScaleNormal="95" workbookViewId="0">
      <pane ySplit="3" topLeftCell="A10" activePane="bottomLeft" state="frozen"/>
      <selection pane="bottomLeft" activeCell="E16" sqref="E16"/>
    </sheetView>
  </sheetViews>
  <sheetFormatPr defaultColWidth="12.6328125" defaultRowHeight="15.75" customHeight="1" x14ac:dyDescent="0.25"/>
  <cols>
    <col min="1" max="1" width="12.54296875" style="137" customWidth="1"/>
    <col min="2" max="2" width="12" style="137" customWidth="1"/>
    <col min="3" max="3" width="18.90625" style="137" customWidth="1"/>
    <col min="4" max="4" width="25.08984375" style="137" customWidth="1"/>
    <col min="5" max="7" width="18.90625" style="137" customWidth="1"/>
    <col min="8" max="8" width="37.453125" style="137" customWidth="1"/>
    <col min="9" max="12" width="18.90625" style="137" customWidth="1"/>
    <col min="13" max="13" width="22.36328125" style="137" customWidth="1"/>
    <col min="14" max="40" width="18.90625" style="137" customWidth="1"/>
    <col min="41" max="47" width="18.90625" customWidth="1"/>
  </cols>
  <sheetData>
    <row r="1" spans="1:41" ht="31" customHeight="1" thickBot="1" x14ac:dyDescent="0.55000000000000004">
      <c r="A1" s="339" t="s">
        <v>170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</row>
    <row r="2" spans="1:41" ht="15.75" customHeight="1" thickBot="1" x14ac:dyDescent="0.4">
      <c r="A2" s="319" t="s">
        <v>106</v>
      </c>
      <c r="B2" s="320"/>
      <c r="C2" s="320"/>
      <c r="D2" s="320"/>
      <c r="E2" s="320"/>
      <c r="F2" s="321"/>
      <c r="G2" s="322" t="s">
        <v>74</v>
      </c>
      <c r="H2" s="323"/>
      <c r="I2" s="323"/>
      <c r="J2" s="323"/>
      <c r="K2" s="323"/>
      <c r="L2" s="323"/>
      <c r="M2" s="323"/>
      <c r="N2" s="324"/>
      <c r="O2" s="337" t="s">
        <v>167</v>
      </c>
      <c r="P2" s="337"/>
      <c r="Q2" s="325" t="s">
        <v>88</v>
      </c>
      <c r="R2" s="326"/>
      <c r="S2" s="326"/>
      <c r="T2" s="326"/>
      <c r="U2" s="326"/>
      <c r="V2" s="326"/>
      <c r="W2" s="326"/>
      <c r="X2" s="326"/>
      <c r="Y2" s="327"/>
      <c r="Z2" s="328" t="s">
        <v>89</v>
      </c>
      <c r="AA2" s="329"/>
      <c r="AB2" s="329"/>
      <c r="AC2" s="329"/>
      <c r="AD2" s="329"/>
      <c r="AE2" s="329"/>
      <c r="AF2" s="330"/>
      <c r="AG2" s="331" t="s">
        <v>90</v>
      </c>
      <c r="AH2" s="332"/>
      <c r="AI2" s="332"/>
      <c r="AJ2" s="332"/>
      <c r="AK2" s="333"/>
      <c r="AL2" s="316" t="s">
        <v>87</v>
      </c>
      <c r="AM2" s="317"/>
      <c r="AN2" s="317"/>
      <c r="AO2" s="318"/>
    </row>
    <row r="3" spans="1:41" ht="15.5" customHeight="1" thickBot="1" x14ac:dyDescent="0.3">
      <c r="A3" s="206" t="s">
        <v>147</v>
      </c>
      <c r="B3" s="185" t="s">
        <v>0</v>
      </c>
      <c r="C3" s="185" t="s">
        <v>1</v>
      </c>
      <c r="D3" s="185" t="s">
        <v>2</v>
      </c>
      <c r="E3" s="185" t="s">
        <v>3</v>
      </c>
      <c r="F3" s="186" t="s">
        <v>4</v>
      </c>
      <c r="G3" s="207" t="s">
        <v>5</v>
      </c>
      <c r="H3" s="187" t="s">
        <v>6</v>
      </c>
      <c r="I3" s="188" t="s">
        <v>7</v>
      </c>
      <c r="J3" s="188" t="s">
        <v>8</v>
      </c>
      <c r="K3" s="188" t="s">
        <v>9</v>
      </c>
      <c r="L3" s="188" t="s">
        <v>10</v>
      </c>
      <c r="M3" s="188" t="s">
        <v>11</v>
      </c>
      <c r="N3" s="208" t="s">
        <v>12</v>
      </c>
      <c r="O3" s="209" t="s">
        <v>13</v>
      </c>
      <c r="P3" s="209" t="s">
        <v>14</v>
      </c>
      <c r="Q3" s="210" t="s">
        <v>108</v>
      </c>
      <c r="R3" s="135" t="s">
        <v>78</v>
      </c>
      <c r="S3" s="135" t="s">
        <v>109</v>
      </c>
      <c r="T3" s="135" t="s">
        <v>110</v>
      </c>
      <c r="U3" s="135" t="s">
        <v>79</v>
      </c>
      <c r="V3" s="135" t="s">
        <v>80</v>
      </c>
      <c r="W3" s="135" t="s">
        <v>81</v>
      </c>
      <c r="X3" s="135" t="s">
        <v>15</v>
      </c>
      <c r="Y3" s="211" t="s">
        <v>16</v>
      </c>
      <c r="Z3" s="212" t="s">
        <v>91</v>
      </c>
      <c r="AA3" s="213" t="s">
        <v>92</v>
      </c>
      <c r="AB3" s="213" t="s">
        <v>93</v>
      </c>
      <c r="AC3" s="213" t="s">
        <v>94</v>
      </c>
      <c r="AD3" s="135" t="s">
        <v>95</v>
      </c>
      <c r="AE3" s="135" t="s">
        <v>96</v>
      </c>
      <c r="AF3" s="211" t="s">
        <v>107</v>
      </c>
      <c r="AG3" s="214" t="s">
        <v>101</v>
      </c>
      <c r="AH3" s="215" t="s">
        <v>97</v>
      </c>
      <c r="AI3" s="215" t="s">
        <v>98</v>
      </c>
      <c r="AJ3" s="215" t="s">
        <v>100</v>
      </c>
      <c r="AK3" s="216" t="s">
        <v>99</v>
      </c>
      <c r="AL3" s="217" t="s">
        <v>102</v>
      </c>
      <c r="AM3" s="218" t="s">
        <v>103</v>
      </c>
      <c r="AN3" s="218" t="s">
        <v>104</v>
      </c>
      <c r="AO3" s="62" t="s">
        <v>105</v>
      </c>
    </row>
    <row r="4" spans="1:41" ht="15.75" customHeight="1" x14ac:dyDescent="0.25">
      <c r="A4" s="219">
        <v>1</v>
      </c>
      <c r="B4" s="189">
        <v>31</v>
      </c>
      <c r="C4" s="189" t="s">
        <v>17</v>
      </c>
      <c r="D4" s="203" t="s">
        <v>132</v>
      </c>
      <c r="E4" s="189">
        <v>3</v>
      </c>
      <c r="F4" s="220" t="s">
        <v>62</v>
      </c>
      <c r="G4" s="221" t="s">
        <v>24</v>
      </c>
      <c r="H4" s="188" t="s">
        <v>45</v>
      </c>
      <c r="I4" s="188">
        <v>3</v>
      </c>
      <c r="J4" s="188" t="s">
        <v>22</v>
      </c>
      <c r="K4" s="188" t="s">
        <v>20</v>
      </c>
      <c r="L4" s="188" t="s">
        <v>20</v>
      </c>
      <c r="M4" s="188">
        <v>10</v>
      </c>
      <c r="N4" s="208" t="s">
        <v>20</v>
      </c>
      <c r="O4" s="209" t="s">
        <v>24</v>
      </c>
      <c r="P4" s="209" t="s">
        <v>19</v>
      </c>
      <c r="Q4" s="222" t="s">
        <v>24</v>
      </c>
      <c r="R4" s="136" t="s">
        <v>24</v>
      </c>
      <c r="S4" s="136" t="s">
        <v>24</v>
      </c>
      <c r="T4" s="136" t="s">
        <v>24</v>
      </c>
      <c r="U4" s="136">
        <v>4</v>
      </c>
      <c r="V4" s="136">
        <v>7</v>
      </c>
      <c r="W4" s="136">
        <v>7</v>
      </c>
      <c r="X4" s="136">
        <v>7</v>
      </c>
      <c r="Y4" s="223">
        <v>7</v>
      </c>
      <c r="Z4" s="224" t="s">
        <v>24</v>
      </c>
      <c r="AA4" s="225" t="s">
        <v>24</v>
      </c>
      <c r="AB4" s="225" t="s">
        <v>23</v>
      </c>
      <c r="AC4" s="225" t="s">
        <v>24</v>
      </c>
      <c r="AD4" s="136">
        <v>4</v>
      </c>
      <c r="AE4" s="136">
        <v>5</v>
      </c>
      <c r="AF4" s="223">
        <v>5</v>
      </c>
      <c r="AG4" s="226">
        <v>7</v>
      </c>
      <c r="AH4" s="227">
        <v>7</v>
      </c>
      <c r="AI4" s="227">
        <v>7</v>
      </c>
      <c r="AJ4" s="227">
        <v>7</v>
      </c>
      <c r="AK4" s="228">
        <v>7</v>
      </c>
      <c r="AL4" s="229">
        <v>4</v>
      </c>
      <c r="AM4" s="230">
        <v>3</v>
      </c>
      <c r="AN4" s="230">
        <v>3</v>
      </c>
      <c r="AO4" s="46">
        <v>4</v>
      </c>
    </row>
    <row r="5" spans="1:41" ht="15.75" customHeight="1" x14ac:dyDescent="0.25">
      <c r="A5" s="219">
        <v>2</v>
      </c>
      <c r="B5" s="203">
        <v>29</v>
      </c>
      <c r="C5" s="203" t="s">
        <v>25</v>
      </c>
      <c r="D5" s="203" t="s">
        <v>132</v>
      </c>
      <c r="E5" s="203">
        <v>8</v>
      </c>
      <c r="F5" s="231" t="s">
        <v>62</v>
      </c>
      <c r="G5" s="187" t="s">
        <v>19</v>
      </c>
      <c r="H5" s="188" t="s">
        <v>20</v>
      </c>
      <c r="I5" s="188" t="s">
        <v>21</v>
      </c>
      <c r="J5" s="188" t="s">
        <v>22</v>
      </c>
      <c r="K5" s="188" t="s">
        <v>20</v>
      </c>
      <c r="L5" s="188" t="s">
        <v>21</v>
      </c>
      <c r="M5" s="188">
        <v>7</v>
      </c>
      <c r="N5" s="208" t="s">
        <v>21</v>
      </c>
      <c r="O5" s="209" t="s">
        <v>19</v>
      </c>
      <c r="P5" s="209" t="s">
        <v>24</v>
      </c>
      <c r="Q5" s="232" t="s">
        <v>24</v>
      </c>
      <c r="R5" s="188" t="s">
        <v>19</v>
      </c>
      <c r="S5" s="188" t="s">
        <v>19</v>
      </c>
      <c r="T5" s="188" t="s">
        <v>23</v>
      </c>
      <c r="U5" s="188">
        <v>4</v>
      </c>
      <c r="V5" s="188">
        <v>3</v>
      </c>
      <c r="W5" s="188">
        <v>5</v>
      </c>
      <c r="X5" s="188">
        <v>5</v>
      </c>
      <c r="Y5" s="208">
        <v>5</v>
      </c>
      <c r="Z5" s="233" t="s">
        <v>24</v>
      </c>
      <c r="AA5" s="234" t="s">
        <v>24</v>
      </c>
      <c r="AB5" s="234" t="s">
        <v>19</v>
      </c>
      <c r="AC5" s="234" t="s">
        <v>24</v>
      </c>
      <c r="AD5" s="188">
        <v>2</v>
      </c>
      <c r="AE5" s="188">
        <v>7</v>
      </c>
      <c r="AF5" s="208">
        <v>4</v>
      </c>
      <c r="AG5" s="235">
        <v>5</v>
      </c>
      <c r="AH5" s="209">
        <v>7</v>
      </c>
      <c r="AI5" s="209">
        <v>6</v>
      </c>
      <c r="AJ5" s="209">
        <v>8</v>
      </c>
      <c r="AK5" s="236">
        <v>9</v>
      </c>
      <c r="AL5" s="237">
        <v>6</v>
      </c>
      <c r="AM5" s="238">
        <v>7</v>
      </c>
      <c r="AN5" s="238">
        <v>8</v>
      </c>
      <c r="AO5" s="43">
        <v>7</v>
      </c>
    </row>
    <row r="6" spans="1:41" ht="15.75" customHeight="1" x14ac:dyDescent="0.25">
      <c r="A6" s="219">
        <v>3</v>
      </c>
      <c r="B6" s="203">
        <v>61</v>
      </c>
      <c r="C6" s="203" t="s">
        <v>25</v>
      </c>
      <c r="D6" s="203" t="s">
        <v>132</v>
      </c>
      <c r="E6" s="203">
        <v>22</v>
      </c>
      <c r="F6" s="239" t="s">
        <v>70</v>
      </c>
      <c r="G6" s="187" t="s">
        <v>19</v>
      </c>
      <c r="H6" s="188" t="s">
        <v>66</v>
      </c>
      <c r="I6" s="188" t="s">
        <v>20</v>
      </c>
      <c r="J6" s="188" t="s">
        <v>36</v>
      </c>
      <c r="K6" s="188" t="s">
        <v>51</v>
      </c>
      <c r="L6" s="188">
        <v>14</v>
      </c>
      <c r="M6" s="188">
        <v>6</v>
      </c>
      <c r="N6" s="208" t="s">
        <v>67</v>
      </c>
      <c r="O6" s="209" t="s">
        <v>19</v>
      </c>
      <c r="P6" s="209" t="s">
        <v>24</v>
      </c>
      <c r="Q6" s="232" t="s">
        <v>24</v>
      </c>
      <c r="R6" s="188" t="s">
        <v>19</v>
      </c>
      <c r="S6" s="188" t="s">
        <v>19</v>
      </c>
      <c r="T6" s="188" t="s">
        <v>23</v>
      </c>
      <c r="U6" s="188">
        <v>4</v>
      </c>
      <c r="V6" s="188">
        <v>3</v>
      </c>
      <c r="W6" s="188">
        <v>5</v>
      </c>
      <c r="X6" s="188">
        <v>5</v>
      </c>
      <c r="Y6" s="208">
        <v>5</v>
      </c>
      <c r="Z6" s="233" t="s">
        <v>24</v>
      </c>
      <c r="AA6" s="234" t="s">
        <v>24</v>
      </c>
      <c r="AB6" s="234" t="s">
        <v>19</v>
      </c>
      <c r="AC6" s="234" t="s">
        <v>24</v>
      </c>
      <c r="AD6" s="188">
        <v>1</v>
      </c>
      <c r="AE6" s="188">
        <v>7</v>
      </c>
      <c r="AF6" s="208">
        <v>4</v>
      </c>
      <c r="AG6" s="235">
        <v>5</v>
      </c>
      <c r="AH6" s="209">
        <v>7</v>
      </c>
      <c r="AI6" s="209">
        <v>6</v>
      </c>
      <c r="AJ6" s="209">
        <v>8</v>
      </c>
      <c r="AK6" s="236">
        <v>9</v>
      </c>
      <c r="AL6" s="237">
        <v>6</v>
      </c>
      <c r="AM6" s="238">
        <v>7</v>
      </c>
      <c r="AN6" s="238">
        <v>8</v>
      </c>
      <c r="AO6" s="43">
        <v>7</v>
      </c>
    </row>
    <row r="7" spans="1:41" ht="15.75" customHeight="1" x14ac:dyDescent="0.25">
      <c r="A7" s="219">
        <v>4</v>
      </c>
      <c r="B7" s="203">
        <v>32</v>
      </c>
      <c r="C7" s="203" t="s">
        <v>25</v>
      </c>
      <c r="D7" s="203" t="s">
        <v>132</v>
      </c>
      <c r="E7" s="203">
        <v>2</v>
      </c>
      <c r="F7" s="231" t="s">
        <v>62</v>
      </c>
      <c r="G7" s="187" t="s">
        <v>19</v>
      </c>
      <c r="H7" s="188" t="s">
        <v>20</v>
      </c>
      <c r="I7" s="188" t="s">
        <v>21</v>
      </c>
      <c r="J7" s="188" t="s">
        <v>36</v>
      </c>
      <c r="K7" s="188" t="s">
        <v>51</v>
      </c>
      <c r="L7" s="188">
        <v>3</v>
      </c>
      <c r="M7" s="188">
        <v>10</v>
      </c>
      <c r="N7" s="208" t="s">
        <v>163</v>
      </c>
      <c r="O7" s="209" t="s">
        <v>24</v>
      </c>
      <c r="P7" s="209" t="s">
        <v>24</v>
      </c>
      <c r="Q7" s="232" t="s">
        <v>24</v>
      </c>
      <c r="R7" s="188" t="s">
        <v>19</v>
      </c>
      <c r="S7" s="188" t="s">
        <v>24</v>
      </c>
      <c r="T7" s="188" t="s">
        <v>24</v>
      </c>
      <c r="U7" s="188">
        <v>6</v>
      </c>
      <c r="V7" s="188">
        <v>6</v>
      </c>
      <c r="W7" s="188">
        <v>7</v>
      </c>
      <c r="X7" s="188">
        <v>7</v>
      </c>
      <c r="Y7" s="208">
        <v>6</v>
      </c>
      <c r="Z7" s="233" t="s">
        <v>23</v>
      </c>
      <c r="AA7" s="234" t="s">
        <v>24</v>
      </c>
      <c r="AB7" s="234" t="s">
        <v>24</v>
      </c>
      <c r="AC7" s="234" t="s">
        <v>24</v>
      </c>
      <c r="AD7" s="188">
        <v>4</v>
      </c>
      <c r="AE7" s="188">
        <v>5</v>
      </c>
      <c r="AF7" s="208">
        <v>6</v>
      </c>
      <c r="AG7" s="235">
        <v>7</v>
      </c>
      <c r="AH7" s="209">
        <v>6</v>
      </c>
      <c r="AI7" s="209">
        <v>6</v>
      </c>
      <c r="AJ7" s="209">
        <v>5</v>
      </c>
      <c r="AK7" s="236">
        <v>6</v>
      </c>
      <c r="AL7" s="237">
        <v>7</v>
      </c>
      <c r="AM7" s="238">
        <v>7</v>
      </c>
      <c r="AN7" s="238">
        <v>6</v>
      </c>
      <c r="AO7" s="43">
        <v>6</v>
      </c>
    </row>
    <row r="8" spans="1:41" ht="15.75" customHeight="1" x14ac:dyDescent="0.25">
      <c r="A8" s="219">
        <v>5</v>
      </c>
      <c r="B8" s="203">
        <v>32</v>
      </c>
      <c r="C8" s="203" t="s">
        <v>25</v>
      </c>
      <c r="D8" s="203" t="s">
        <v>133</v>
      </c>
      <c r="E8" s="203">
        <v>5</v>
      </c>
      <c r="F8" s="239" t="s">
        <v>69</v>
      </c>
      <c r="G8" s="187" t="s">
        <v>19</v>
      </c>
      <c r="H8" s="188" t="s">
        <v>20</v>
      </c>
      <c r="I8" s="188" t="s">
        <v>20</v>
      </c>
      <c r="J8" s="188" t="s">
        <v>22</v>
      </c>
      <c r="K8" s="188" t="s">
        <v>20</v>
      </c>
      <c r="L8" s="188" t="s">
        <v>20</v>
      </c>
      <c r="M8" s="188">
        <v>6</v>
      </c>
      <c r="N8" s="208" t="s">
        <v>21</v>
      </c>
      <c r="O8" s="209" t="s">
        <v>24</v>
      </c>
      <c r="P8" s="209" t="s">
        <v>24</v>
      </c>
      <c r="Q8" s="232" t="s">
        <v>24</v>
      </c>
      <c r="R8" s="188" t="s">
        <v>19</v>
      </c>
      <c r="S8" s="188" t="s">
        <v>24</v>
      </c>
      <c r="T8" s="188" t="s">
        <v>24</v>
      </c>
      <c r="U8" s="188">
        <v>6</v>
      </c>
      <c r="V8" s="188">
        <v>7</v>
      </c>
      <c r="W8" s="188">
        <v>7</v>
      </c>
      <c r="X8" s="188">
        <v>7</v>
      </c>
      <c r="Y8" s="208">
        <v>6</v>
      </c>
      <c r="Z8" s="233" t="s">
        <v>23</v>
      </c>
      <c r="AA8" s="234" t="s">
        <v>24</v>
      </c>
      <c r="AB8" s="234" t="s">
        <v>24</v>
      </c>
      <c r="AC8" s="234" t="s">
        <v>24</v>
      </c>
      <c r="AD8" s="188">
        <v>4</v>
      </c>
      <c r="AE8" s="188">
        <v>5</v>
      </c>
      <c r="AF8" s="208">
        <v>6</v>
      </c>
      <c r="AG8" s="235">
        <v>7</v>
      </c>
      <c r="AH8" s="209">
        <v>6</v>
      </c>
      <c r="AI8" s="209">
        <v>6</v>
      </c>
      <c r="AJ8" s="209">
        <v>5</v>
      </c>
      <c r="AK8" s="236">
        <v>6</v>
      </c>
      <c r="AL8" s="237">
        <v>7</v>
      </c>
      <c r="AM8" s="238">
        <v>7</v>
      </c>
      <c r="AN8" s="238">
        <v>6</v>
      </c>
      <c r="AO8" s="43">
        <v>6</v>
      </c>
    </row>
    <row r="9" spans="1:41" ht="15.75" customHeight="1" x14ac:dyDescent="0.25">
      <c r="A9" s="219">
        <v>6</v>
      </c>
      <c r="B9" s="203">
        <v>31</v>
      </c>
      <c r="C9" s="203" t="s">
        <v>17</v>
      </c>
      <c r="D9" s="203" t="s">
        <v>133</v>
      </c>
      <c r="E9" s="203">
        <v>6</v>
      </c>
      <c r="F9" s="239" t="s">
        <v>69</v>
      </c>
      <c r="G9" s="187" t="s">
        <v>19</v>
      </c>
      <c r="H9" s="188" t="s">
        <v>20</v>
      </c>
      <c r="I9" s="188" t="s">
        <v>20</v>
      </c>
      <c r="J9" s="188" t="s">
        <v>22</v>
      </c>
      <c r="K9" s="188" t="s">
        <v>20</v>
      </c>
      <c r="L9" s="188" t="s">
        <v>20</v>
      </c>
      <c r="M9" s="188">
        <v>9</v>
      </c>
      <c r="N9" s="208" t="s">
        <v>21</v>
      </c>
      <c r="O9" s="209" t="s">
        <v>24</v>
      </c>
      <c r="P9" s="209" t="s">
        <v>19</v>
      </c>
      <c r="Q9" s="232" t="s">
        <v>24</v>
      </c>
      <c r="R9" s="188" t="s">
        <v>23</v>
      </c>
      <c r="S9" s="188" t="s">
        <v>24</v>
      </c>
      <c r="T9" s="188" t="s">
        <v>24</v>
      </c>
      <c r="U9" s="188">
        <v>1</v>
      </c>
      <c r="V9" s="188">
        <v>6</v>
      </c>
      <c r="W9" s="188">
        <v>7</v>
      </c>
      <c r="X9" s="188">
        <v>7</v>
      </c>
      <c r="Y9" s="208">
        <v>7</v>
      </c>
      <c r="Z9" s="233" t="s">
        <v>19</v>
      </c>
      <c r="AA9" s="234" t="s">
        <v>19</v>
      </c>
      <c r="AB9" s="234" t="s">
        <v>23</v>
      </c>
      <c r="AC9" s="234" t="s">
        <v>19</v>
      </c>
      <c r="AD9" s="188">
        <v>1</v>
      </c>
      <c r="AE9" s="188">
        <v>9</v>
      </c>
      <c r="AF9" s="208">
        <v>8</v>
      </c>
      <c r="AG9" s="235">
        <v>4</v>
      </c>
      <c r="AH9" s="209">
        <v>4</v>
      </c>
      <c r="AI9" s="209">
        <v>6</v>
      </c>
      <c r="AJ9" s="209">
        <v>6</v>
      </c>
      <c r="AK9" s="236">
        <v>6</v>
      </c>
      <c r="AL9" s="237">
        <v>8</v>
      </c>
      <c r="AM9" s="238">
        <v>8</v>
      </c>
      <c r="AN9" s="238">
        <v>4</v>
      </c>
      <c r="AO9" s="43">
        <v>1</v>
      </c>
    </row>
    <row r="10" spans="1:41" ht="15.75" customHeight="1" x14ac:dyDescent="0.25">
      <c r="A10" s="219">
        <v>7</v>
      </c>
      <c r="B10" s="203">
        <v>29</v>
      </c>
      <c r="C10" s="203" t="s">
        <v>25</v>
      </c>
      <c r="D10" s="203" t="s">
        <v>133</v>
      </c>
      <c r="E10" s="203">
        <v>2</v>
      </c>
      <c r="F10" s="239" t="s">
        <v>69</v>
      </c>
      <c r="G10" s="187" t="s">
        <v>19</v>
      </c>
      <c r="H10" s="188" t="s">
        <v>20</v>
      </c>
      <c r="I10" s="188" t="s">
        <v>20</v>
      </c>
      <c r="J10" s="188" t="s">
        <v>36</v>
      </c>
      <c r="K10" s="188" t="s">
        <v>64</v>
      </c>
      <c r="L10" s="188">
        <v>1.5</v>
      </c>
      <c r="M10" s="188">
        <v>3</v>
      </c>
      <c r="N10" s="208" t="s">
        <v>65</v>
      </c>
      <c r="O10" s="209" t="s">
        <v>24</v>
      </c>
      <c r="P10" s="209" t="s">
        <v>24</v>
      </c>
      <c r="Q10" s="232" t="s">
        <v>19</v>
      </c>
      <c r="R10" s="188" t="s">
        <v>19</v>
      </c>
      <c r="S10" s="188" t="s">
        <v>19</v>
      </c>
      <c r="T10" s="188" t="s">
        <v>19</v>
      </c>
      <c r="U10" s="188">
        <v>1</v>
      </c>
      <c r="V10" s="188">
        <v>7</v>
      </c>
      <c r="W10" s="188">
        <v>8</v>
      </c>
      <c r="X10" s="188">
        <v>8</v>
      </c>
      <c r="Y10" s="208">
        <v>7</v>
      </c>
      <c r="Z10" s="233" t="s">
        <v>24</v>
      </c>
      <c r="AA10" s="234" t="s">
        <v>24</v>
      </c>
      <c r="AB10" s="234" t="s">
        <v>23</v>
      </c>
      <c r="AC10" s="234" t="s">
        <v>24</v>
      </c>
      <c r="AD10" s="188">
        <v>2</v>
      </c>
      <c r="AE10" s="188">
        <v>2</v>
      </c>
      <c r="AF10" s="208">
        <v>2</v>
      </c>
      <c r="AG10" s="235">
        <v>7</v>
      </c>
      <c r="AH10" s="209">
        <v>7</v>
      </c>
      <c r="AI10" s="209">
        <v>7</v>
      </c>
      <c r="AJ10" s="209">
        <v>7</v>
      </c>
      <c r="AK10" s="236">
        <v>7</v>
      </c>
      <c r="AL10" s="237">
        <v>3</v>
      </c>
      <c r="AM10" s="238">
        <v>3</v>
      </c>
      <c r="AN10" s="238">
        <v>2</v>
      </c>
      <c r="AO10" s="43">
        <v>3</v>
      </c>
    </row>
    <row r="11" spans="1:41" ht="15.75" customHeight="1" x14ac:dyDescent="0.25">
      <c r="A11" s="219">
        <v>8</v>
      </c>
      <c r="B11" s="203">
        <v>30</v>
      </c>
      <c r="C11" s="203" t="s">
        <v>25</v>
      </c>
      <c r="D11" s="203" t="s">
        <v>29</v>
      </c>
      <c r="E11" s="203">
        <v>3</v>
      </c>
      <c r="F11" s="231" t="s">
        <v>62</v>
      </c>
      <c r="G11" s="187" t="s">
        <v>24</v>
      </c>
      <c r="H11" s="188" t="s">
        <v>45</v>
      </c>
      <c r="I11" s="188">
        <v>1</v>
      </c>
      <c r="J11" s="188" t="s">
        <v>22</v>
      </c>
      <c r="K11" s="188" t="s">
        <v>20</v>
      </c>
      <c r="L11" s="188" t="s">
        <v>20</v>
      </c>
      <c r="M11" s="188">
        <v>10</v>
      </c>
      <c r="N11" s="208" t="s">
        <v>20</v>
      </c>
      <c r="O11" s="209" t="s">
        <v>24</v>
      </c>
      <c r="P11" s="209" t="s">
        <v>24</v>
      </c>
      <c r="Q11" s="232" t="s">
        <v>24</v>
      </c>
      <c r="R11" s="188" t="s">
        <v>19</v>
      </c>
      <c r="S11" s="188" t="s">
        <v>23</v>
      </c>
      <c r="T11" s="188" t="s">
        <v>23</v>
      </c>
      <c r="U11" s="188">
        <v>3</v>
      </c>
      <c r="V11" s="188">
        <v>3</v>
      </c>
      <c r="W11" s="188">
        <v>3</v>
      </c>
      <c r="X11" s="188">
        <v>3</v>
      </c>
      <c r="Y11" s="208">
        <v>3</v>
      </c>
      <c r="Z11" s="233" t="s">
        <v>24</v>
      </c>
      <c r="AA11" s="234" t="s">
        <v>24</v>
      </c>
      <c r="AB11" s="234" t="s">
        <v>23</v>
      </c>
      <c r="AC11" s="234" t="s">
        <v>24</v>
      </c>
      <c r="AD11" s="188">
        <v>6</v>
      </c>
      <c r="AE11" s="188">
        <v>9</v>
      </c>
      <c r="AF11" s="208">
        <v>5</v>
      </c>
      <c r="AG11" s="235">
        <v>9</v>
      </c>
      <c r="AH11" s="209">
        <v>9</v>
      </c>
      <c r="AI11" s="209">
        <v>9</v>
      </c>
      <c r="AJ11" s="209">
        <v>9</v>
      </c>
      <c r="AK11" s="236">
        <v>9</v>
      </c>
      <c r="AL11" s="237">
        <v>9</v>
      </c>
      <c r="AM11" s="238">
        <v>7</v>
      </c>
      <c r="AN11" s="238">
        <v>6</v>
      </c>
      <c r="AO11" s="43">
        <v>5</v>
      </c>
    </row>
    <row r="12" spans="1:41" ht="15.75" customHeight="1" x14ac:dyDescent="0.25">
      <c r="A12" s="219">
        <v>9</v>
      </c>
      <c r="B12" s="203">
        <v>26</v>
      </c>
      <c r="C12" s="203" t="s">
        <v>17</v>
      </c>
      <c r="D12" s="203" t="s">
        <v>29</v>
      </c>
      <c r="E12" s="203">
        <v>3</v>
      </c>
      <c r="F12" s="239" t="s">
        <v>72</v>
      </c>
      <c r="G12" s="187" t="s">
        <v>19</v>
      </c>
      <c r="H12" s="188" t="s">
        <v>20</v>
      </c>
      <c r="I12" s="188" t="s">
        <v>20</v>
      </c>
      <c r="J12" s="188" t="s">
        <v>22</v>
      </c>
      <c r="K12" s="188" t="s">
        <v>20</v>
      </c>
      <c r="L12" s="188" t="s">
        <v>20</v>
      </c>
      <c r="M12" s="188">
        <v>8</v>
      </c>
      <c r="N12" s="208" t="s">
        <v>20</v>
      </c>
      <c r="O12" s="209" t="s">
        <v>23</v>
      </c>
      <c r="P12" s="209" t="s">
        <v>19</v>
      </c>
      <c r="Q12" s="232" t="s">
        <v>19</v>
      </c>
      <c r="R12" s="188" t="s">
        <v>19</v>
      </c>
      <c r="S12" s="188" t="s">
        <v>19</v>
      </c>
      <c r="T12" s="188" t="s">
        <v>23</v>
      </c>
      <c r="U12" s="188">
        <v>5</v>
      </c>
      <c r="V12" s="188">
        <v>5</v>
      </c>
      <c r="W12" s="188">
        <v>6</v>
      </c>
      <c r="X12" s="188">
        <v>5</v>
      </c>
      <c r="Y12" s="208">
        <v>5</v>
      </c>
      <c r="Z12" s="233" t="s">
        <v>24</v>
      </c>
      <c r="AA12" s="234" t="s">
        <v>23</v>
      </c>
      <c r="AB12" s="234" t="s">
        <v>24</v>
      </c>
      <c r="AC12" s="234" t="s">
        <v>24</v>
      </c>
      <c r="AD12" s="188">
        <v>2</v>
      </c>
      <c r="AE12" s="188">
        <v>6</v>
      </c>
      <c r="AF12" s="208">
        <v>5</v>
      </c>
      <c r="AG12" s="235">
        <v>6</v>
      </c>
      <c r="AH12" s="209">
        <v>7</v>
      </c>
      <c r="AI12" s="209">
        <v>6</v>
      </c>
      <c r="AJ12" s="209">
        <v>7</v>
      </c>
      <c r="AK12" s="236">
        <v>8</v>
      </c>
      <c r="AL12" s="237">
        <v>8</v>
      </c>
      <c r="AM12" s="238">
        <v>7</v>
      </c>
      <c r="AN12" s="238">
        <v>8</v>
      </c>
      <c r="AO12" s="43">
        <v>7</v>
      </c>
    </row>
    <row r="13" spans="1:41" ht="15.75" customHeight="1" x14ac:dyDescent="0.25">
      <c r="A13" s="219">
        <v>10</v>
      </c>
      <c r="B13" s="203">
        <v>27</v>
      </c>
      <c r="C13" s="203" t="s">
        <v>17</v>
      </c>
      <c r="D13" s="203" t="s">
        <v>29</v>
      </c>
      <c r="E13" s="203">
        <v>3</v>
      </c>
      <c r="F13" s="239" t="s">
        <v>72</v>
      </c>
      <c r="G13" s="187" t="s">
        <v>19</v>
      </c>
      <c r="H13" s="188" t="s">
        <v>20</v>
      </c>
      <c r="I13" s="188" t="s">
        <v>20</v>
      </c>
      <c r="J13" s="188" t="s">
        <v>22</v>
      </c>
      <c r="K13" s="188" t="s">
        <v>20</v>
      </c>
      <c r="L13" s="188" t="s">
        <v>20</v>
      </c>
      <c r="M13" s="188">
        <v>1</v>
      </c>
      <c r="N13" s="208" t="s">
        <v>20</v>
      </c>
      <c r="O13" s="209" t="s">
        <v>24</v>
      </c>
      <c r="P13" s="209" t="s">
        <v>24</v>
      </c>
      <c r="Q13" s="232" t="s">
        <v>24</v>
      </c>
      <c r="R13" s="188" t="s">
        <v>23</v>
      </c>
      <c r="S13" s="188" t="s">
        <v>24</v>
      </c>
      <c r="T13" s="188" t="s">
        <v>24</v>
      </c>
      <c r="U13" s="188">
        <v>1</v>
      </c>
      <c r="V13" s="188">
        <v>1</v>
      </c>
      <c r="W13" s="188">
        <v>3</v>
      </c>
      <c r="X13" s="188">
        <v>3</v>
      </c>
      <c r="Y13" s="208">
        <v>3</v>
      </c>
      <c r="Z13" s="233" t="s">
        <v>24</v>
      </c>
      <c r="AA13" s="234" t="s">
        <v>24</v>
      </c>
      <c r="AB13" s="234" t="s">
        <v>24</v>
      </c>
      <c r="AC13" s="234" t="s">
        <v>23</v>
      </c>
      <c r="AD13" s="188">
        <v>1</v>
      </c>
      <c r="AE13" s="188">
        <v>4</v>
      </c>
      <c r="AF13" s="208">
        <v>2</v>
      </c>
      <c r="AG13" s="235">
        <v>4</v>
      </c>
      <c r="AH13" s="209">
        <v>4</v>
      </c>
      <c r="AI13" s="209">
        <v>1</v>
      </c>
      <c r="AJ13" s="209">
        <v>4</v>
      </c>
      <c r="AK13" s="236">
        <v>1</v>
      </c>
      <c r="AL13" s="237">
        <v>4</v>
      </c>
      <c r="AM13" s="238">
        <v>2</v>
      </c>
      <c r="AN13" s="238">
        <v>1</v>
      </c>
      <c r="AO13" s="43">
        <v>1</v>
      </c>
    </row>
    <row r="14" spans="1:41" ht="15.75" customHeight="1" x14ac:dyDescent="0.25">
      <c r="A14" s="219">
        <v>11</v>
      </c>
      <c r="B14" s="203">
        <v>34</v>
      </c>
      <c r="C14" s="203" t="s">
        <v>25</v>
      </c>
      <c r="D14" s="203" t="s">
        <v>29</v>
      </c>
      <c r="E14" s="203">
        <v>2</v>
      </c>
      <c r="F14" s="231" t="s">
        <v>62</v>
      </c>
      <c r="G14" s="187" t="s">
        <v>19</v>
      </c>
      <c r="H14" s="188" t="s">
        <v>20</v>
      </c>
      <c r="I14" s="188" t="s">
        <v>20</v>
      </c>
      <c r="J14" s="188" t="s">
        <v>22</v>
      </c>
      <c r="K14" s="188" t="s">
        <v>20</v>
      </c>
      <c r="L14" s="188" t="s">
        <v>20</v>
      </c>
      <c r="M14" s="188">
        <v>10</v>
      </c>
      <c r="N14" s="208" t="s">
        <v>20</v>
      </c>
      <c r="O14" s="209" t="s">
        <v>24</v>
      </c>
      <c r="P14" s="209" t="s">
        <v>24</v>
      </c>
      <c r="Q14" s="232" t="s">
        <v>24</v>
      </c>
      <c r="R14" s="188" t="s">
        <v>24</v>
      </c>
      <c r="S14" s="188" t="s">
        <v>24</v>
      </c>
      <c r="T14" s="188" t="s">
        <v>24</v>
      </c>
      <c r="U14" s="188">
        <v>1</v>
      </c>
      <c r="V14" s="188">
        <v>1</v>
      </c>
      <c r="W14" s="188">
        <v>1</v>
      </c>
      <c r="X14" s="188">
        <v>1</v>
      </c>
      <c r="Y14" s="208">
        <v>1</v>
      </c>
      <c r="Z14" s="233" t="s">
        <v>24</v>
      </c>
      <c r="AA14" s="234" t="s">
        <v>24</v>
      </c>
      <c r="AB14" s="234" t="s">
        <v>24</v>
      </c>
      <c r="AC14" s="234" t="s">
        <v>24</v>
      </c>
      <c r="AD14" s="188">
        <v>2</v>
      </c>
      <c r="AE14" s="188">
        <v>4</v>
      </c>
      <c r="AF14" s="208">
        <v>4</v>
      </c>
      <c r="AG14" s="235">
        <v>4</v>
      </c>
      <c r="AH14" s="209">
        <v>4</v>
      </c>
      <c r="AI14" s="209">
        <v>4</v>
      </c>
      <c r="AJ14" s="209">
        <v>4</v>
      </c>
      <c r="AK14" s="236">
        <v>4</v>
      </c>
      <c r="AL14" s="237">
        <v>4</v>
      </c>
      <c r="AM14" s="238">
        <v>4</v>
      </c>
      <c r="AN14" s="238">
        <v>4</v>
      </c>
      <c r="AO14" s="43">
        <v>4</v>
      </c>
    </row>
    <row r="15" spans="1:41" ht="15.75" customHeight="1" x14ac:dyDescent="0.25">
      <c r="A15" s="219">
        <v>12</v>
      </c>
      <c r="B15" s="203">
        <v>26</v>
      </c>
      <c r="C15" s="203" t="s">
        <v>17</v>
      </c>
      <c r="D15" s="203" t="s">
        <v>29</v>
      </c>
      <c r="E15" s="203">
        <v>3</v>
      </c>
      <c r="F15" s="231" t="s">
        <v>62</v>
      </c>
      <c r="G15" s="187" t="s">
        <v>19</v>
      </c>
      <c r="H15" s="188" t="s">
        <v>20</v>
      </c>
      <c r="I15" s="188" t="s">
        <v>20</v>
      </c>
      <c r="J15" s="188" t="s">
        <v>22</v>
      </c>
      <c r="K15" s="188" t="s">
        <v>20</v>
      </c>
      <c r="L15" s="188" t="s">
        <v>20</v>
      </c>
      <c r="M15" s="188">
        <v>10</v>
      </c>
      <c r="N15" s="208" t="s">
        <v>20</v>
      </c>
      <c r="O15" s="209" t="s">
        <v>24</v>
      </c>
      <c r="P15" s="209" t="s">
        <v>24</v>
      </c>
      <c r="Q15" s="232" t="s">
        <v>19</v>
      </c>
      <c r="R15" s="188" t="s">
        <v>19</v>
      </c>
      <c r="S15" s="188" t="s">
        <v>24</v>
      </c>
      <c r="T15" s="188" t="s">
        <v>24</v>
      </c>
      <c r="U15" s="188">
        <v>1</v>
      </c>
      <c r="V15" s="188">
        <v>4</v>
      </c>
      <c r="W15" s="188">
        <v>6</v>
      </c>
      <c r="X15" s="188">
        <v>7</v>
      </c>
      <c r="Y15" s="208">
        <v>7</v>
      </c>
      <c r="Z15" s="233" t="s">
        <v>24</v>
      </c>
      <c r="AA15" s="234" t="s">
        <v>19</v>
      </c>
      <c r="AB15" s="234" t="s">
        <v>19</v>
      </c>
      <c r="AC15" s="234" t="s">
        <v>19</v>
      </c>
      <c r="AD15" s="188">
        <v>3</v>
      </c>
      <c r="AE15" s="188">
        <v>7</v>
      </c>
      <c r="AF15" s="208">
        <v>5</v>
      </c>
      <c r="AG15" s="235">
        <v>4</v>
      </c>
      <c r="AH15" s="209">
        <v>6</v>
      </c>
      <c r="AI15" s="209">
        <v>7</v>
      </c>
      <c r="AJ15" s="209">
        <v>4</v>
      </c>
      <c r="AK15" s="236">
        <v>5</v>
      </c>
      <c r="AL15" s="237">
        <v>8</v>
      </c>
      <c r="AM15" s="238">
        <v>7</v>
      </c>
      <c r="AN15" s="238">
        <v>5</v>
      </c>
      <c r="AO15" s="43">
        <v>5</v>
      </c>
    </row>
    <row r="16" spans="1:41" ht="15.75" customHeight="1" x14ac:dyDescent="0.25">
      <c r="A16" s="219">
        <v>13</v>
      </c>
      <c r="B16" s="203">
        <v>29</v>
      </c>
      <c r="C16" s="203" t="s">
        <v>17</v>
      </c>
      <c r="D16" s="203" t="s">
        <v>29</v>
      </c>
      <c r="E16" s="203">
        <v>6</v>
      </c>
      <c r="F16" s="231" t="s">
        <v>62</v>
      </c>
      <c r="G16" s="187" t="s">
        <v>19</v>
      </c>
      <c r="H16" s="188" t="s">
        <v>20</v>
      </c>
      <c r="I16" s="188" t="s">
        <v>20</v>
      </c>
      <c r="J16" s="188" t="s">
        <v>22</v>
      </c>
      <c r="K16" s="188" t="s">
        <v>20</v>
      </c>
      <c r="L16" s="188" t="s">
        <v>20</v>
      </c>
      <c r="M16" s="188">
        <v>10</v>
      </c>
      <c r="N16" s="208" t="s">
        <v>20</v>
      </c>
      <c r="O16" s="209" t="s">
        <v>23</v>
      </c>
      <c r="P16" s="209" t="s">
        <v>23</v>
      </c>
      <c r="Q16" s="232" t="s">
        <v>24</v>
      </c>
      <c r="R16" s="188" t="s">
        <v>19</v>
      </c>
      <c r="S16" s="188" t="s">
        <v>19</v>
      </c>
      <c r="T16" s="188" t="s">
        <v>19</v>
      </c>
      <c r="U16" s="188">
        <v>2</v>
      </c>
      <c r="V16" s="188">
        <v>6</v>
      </c>
      <c r="W16" s="188">
        <v>3</v>
      </c>
      <c r="X16" s="188">
        <v>3</v>
      </c>
      <c r="Y16" s="208">
        <v>3</v>
      </c>
      <c r="Z16" s="233" t="s">
        <v>19</v>
      </c>
      <c r="AA16" s="234" t="s">
        <v>23</v>
      </c>
      <c r="AB16" s="234" t="s">
        <v>23</v>
      </c>
      <c r="AC16" s="234" t="s">
        <v>19</v>
      </c>
      <c r="AD16" s="188">
        <v>3</v>
      </c>
      <c r="AE16" s="188">
        <v>2</v>
      </c>
      <c r="AF16" s="208">
        <v>4</v>
      </c>
      <c r="AG16" s="235">
        <v>3</v>
      </c>
      <c r="AH16" s="209">
        <v>4</v>
      </c>
      <c r="AI16" s="209">
        <v>3</v>
      </c>
      <c r="AJ16" s="209">
        <v>4</v>
      </c>
      <c r="AK16" s="236">
        <v>4</v>
      </c>
      <c r="AL16" s="237">
        <v>3</v>
      </c>
      <c r="AM16" s="238">
        <v>5</v>
      </c>
      <c r="AN16" s="238">
        <v>4</v>
      </c>
      <c r="AO16" s="43">
        <v>3</v>
      </c>
    </row>
    <row r="17" spans="1:41" ht="15.75" customHeight="1" x14ac:dyDescent="0.25">
      <c r="A17" s="219">
        <v>14</v>
      </c>
      <c r="B17" s="203">
        <v>36</v>
      </c>
      <c r="C17" s="203" t="s">
        <v>17</v>
      </c>
      <c r="D17" s="203" t="s">
        <v>29</v>
      </c>
      <c r="E17" s="203">
        <v>9</v>
      </c>
      <c r="F17" s="231" t="s">
        <v>62</v>
      </c>
      <c r="G17" s="187" t="s">
        <v>19</v>
      </c>
      <c r="H17" s="188" t="s">
        <v>20</v>
      </c>
      <c r="I17" s="188" t="s">
        <v>20</v>
      </c>
      <c r="J17" s="188" t="s">
        <v>22</v>
      </c>
      <c r="K17" s="188" t="s">
        <v>20</v>
      </c>
      <c r="L17" s="188" t="s">
        <v>20</v>
      </c>
      <c r="M17" s="188">
        <v>10</v>
      </c>
      <c r="N17" s="208" t="s">
        <v>20</v>
      </c>
      <c r="O17" s="209" t="s">
        <v>23</v>
      </c>
      <c r="P17" s="209" t="s">
        <v>24</v>
      </c>
      <c r="Q17" s="232" t="s">
        <v>23</v>
      </c>
      <c r="R17" s="188" t="s">
        <v>24</v>
      </c>
      <c r="S17" s="188" t="s">
        <v>24</v>
      </c>
      <c r="T17" s="188" t="s">
        <v>24</v>
      </c>
      <c r="U17" s="188">
        <v>1</v>
      </c>
      <c r="V17" s="188">
        <v>1</v>
      </c>
      <c r="W17" s="188">
        <v>1</v>
      </c>
      <c r="X17" s="188">
        <v>1</v>
      </c>
      <c r="Y17" s="208">
        <v>1</v>
      </c>
      <c r="Z17" s="233" t="s">
        <v>23</v>
      </c>
      <c r="AA17" s="234" t="s">
        <v>19</v>
      </c>
      <c r="AB17" s="234" t="s">
        <v>23</v>
      </c>
      <c r="AC17" s="234" t="s">
        <v>19</v>
      </c>
      <c r="AD17" s="188">
        <v>1</v>
      </c>
      <c r="AE17" s="188">
        <v>1</v>
      </c>
      <c r="AF17" s="208">
        <v>3</v>
      </c>
      <c r="AG17" s="235">
        <v>3</v>
      </c>
      <c r="AH17" s="209">
        <v>3</v>
      </c>
      <c r="AI17" s="209">
        <v>3</v>
      </c>
      <c r="AJ17" s="209">
        <v>3</v>
      </c>
      <c r="AK17" s="236">
        <v>3</v>
      </c>
      <c r="AL17" s="237">
        <v>1</v>
      </c>
      <c r="AM17" s="238">
        <v>1</v>
      </c>
      <c r="AN17" s="238">
        <v>1</v>
      </c>
      <c r="AO17" s="43">
        <v>3</v>
      </c>
    </row>
    <row r="18" spans="1:41" ht="15.75" customHeight="1" x14ac:dyDescent="0.25">
      <c r="A18" s="219">
        <v>15</v>
      </c>
      <c r="B18" s="203">
        <v>28</v>
      </c>
      <c r="C18" s="203" t="s">
        <v>17</v>
      </c>
      <c r="D18" s="203" t="s">
        <v>29</v>
      </c>
      <c r="E18" s="203">
        <v>5</v>
      </c>
      <c r="F18" s="231" t="s">
        <v>62</v>
      </c>
      <c r="G18" s="187" t="s">
        <v>19</v>
      </c>
      <c r="H18" s="188" t="s">
        <v>20</v>
      </c>
      <c r="I18" s="188" t="s">
        <v>20</v>
      </c>
      <c r="J18" s="188" t="s">
        <v>22</v>
      </c>
      <c r="K18" s="188" t="s">
        <v>20</v>
      </c>
      <c r="L18" s="188" t="s">
        <v>21</v>
      </c>
      <c r="M18" s="188">
        <v>9</v>
      </c>
      <c r="N18" s="208" t="s">
        <v>21</v>
      </c>
      <c r="O18" s="209" t="s">
        <v>24</v>
      </c>
      <c r="P18" s="209" t="s">
        <v>24</v>
      </c>
      <c r="Q18" s="232" t="s">
        <v>24</v>
      </c>
      <c r="R18" s="188" t="s">
        <v>24</v>
      </c>
      <c r="S18" s="188" t="s">
        <v>24</v>
      </c>
      <c r="T18" s="188" t="s">
        <v>24</v>
      </c>
      <c r="U18" s="188">
        <v>1</v>
      </c>
      <c r="V18" s="188">
        <v>1</v>
      </c>
      <c r="W18" s="188">
        <v>1</v>
      </c>
      <c r="X18" s="188">
        <v>1</v>
      </c>
      <c r="Y18" s="208">
        <v>1</v>
      </c>
      <c r="Z18" s="233" t="s">
        <v>24</v>
      </c>
      <c r="AA18" s="234" t="s">
        <v>24</v>
      </c>
      <c r="AB18" s="234" t="s">
        <v>24</v>
      </c>
      <c r="AC18" s="234" t="s">
        <v>24</v>
      </c>
      <c r="AD18" s="188">
        <v>2</v>
      </c>
      <c r="AE18" s="188">
        <v>1</v>
      </c>
      <c r="AF18" s="208">
        <v>2</v>
      </c>
      <c r="AG18" s="235">
        <v>8</v>
      </c>
      <c r="AH18" s="209">
        <v>9</v>
      </c>
      <c r="AI18" s="209">
        <v>7</v>
      </c>
      <c r="AJ18" s="209">
        <v>9</v>
      </c>
      <c r="AK18" s="236">
        <v>9</v>
      </c>
      <c r="AL18" s="237">
        <v>10</v>
      </c>
      <c r="AM18" s="238">
        <v>10</v>
      </c>
      <c r="AN18" s="238">
        <v>10</v>
      </c>
      <c r="AO18" s="43">
        <v>9</v>
      </c>
    </row>
    <row r="19" spans="1:41" ht="15.75" customHeight="1" x14ac:dyDescent="0.25">
      <c r="A19" s="219">
        <v>16</v>
      </c>
      <c r="B19" s="203">
        <v>30</v>
      </c>
      <c r="C19" s="203" t="s">
        <v>17</v>
      </c>
      <c r="D19" s="203" t="s">
        <v>29</v>
      </c>
      <c r="E19" s="203">
        <v>8</v>
      </c>
      <c r="F19" s="231" t="s">
        <v>62</v>
      </c>
      <c r="G19" s="187" t="s">
        <v>19</v>
      </c>
      <c r="H19" s="188" t="s">
        <v>20</v>
      </c>
      <c r="I19" s="188" t="s">
        <v>21</v>
      </c>
      <c r="J19" s="188" t="s">
        <v>22</v>
      </c>
      <c r="K19" s="188" t="s">
        <v>20</v>
      </c>
      <c r="L19" s="188" t="s">
        <v>20</v>
      </c>
      <c r="M19" s="188">
        <v>10</v>
      </c>
      <c r="N19" s="208" t="s">
        <v>21</v>
      </c>
      <c r="O19" s="209" t="s">
        <v>24</v>
      </c>
      <c r="P19" s="209" t="s">
        <v>19</v>
      </c>
      <c r="Q19" s="232" t="s">
        <v>24</v>
      </c>
      <c r="R19" s="188" t="s">
        <v>24</v>
      </c>
      <c r="S19" s="188" t="s">
        <v>24</v>
      </c>
      <c r="T19" s="188" t="s">
        <v>24</v>
      </c>
      <c r="U19" s="188">
        <v>6</v>
      </c>
      <c r="V19" s="188">
        <v>10</v>
      </c>
      <c r="W19" s="188">
        <v>10</v>
      </c>
      <c r="X19" s="188">
        <v>10</v>
      </c>
      <c r="Y19" s="208">
        <v>10</v>
      </c>
      <c r="Z19" s="233" t="s">
        <v>24</v>
      </c>
      <c r="AA19" s="234" t="s">
        <v>24</v>
      </c>
      <c r="AB19" s="234" t="s">
        <v>24</v>
      </c>
      <c r="AC19" s="234" t="s">
        <v>24</v>
      </c>
      <c r="AD19" s="188">
        <v>5</v>
      </c>
      <c r="AE19" s="188">
        <v>10</v>
      </c>
      <c r="AF19" s="208">
        <v>10</v>
      </c>
      <c r="AG19" s="235">
        <v>10</v>
      </c>
      <c r="AH19" s="209">
        <v>10</v>
      </c>
      <c r="AI19" s="209">
        <v>10</v>
      </c>
      <c r="AJ19" s="209">
        <v>10</v>
      </c>
      <c r="AK19" s="236">
        <v>10</v>
      </c>
      <c r="AL19" s="237">
        <v>10</v>
      </c>
      <c r="AM19" s="238">
        <v>10</v>
      </c>
      <c r="AN19" s="238">
        <v>10</v>
      </c>
      <c r="AO19" s="43">
        <v>10</v>
      </c>
    </row>
    <row r="20" spans="1:41" ht="15.75" customHeight="1" x14ac:dyDescent="0.25">
      <c r="A20" s="219">
        <v>17</v>
      </c>
      <c r="B20" s="203">
        <v>24</v>
      </c>
      <c r="C20" s="203" t="s">
        <v>17</v>
      </c>
      <c r="D20" s="203" t="s">
        <v>29</v>
      </c>
      <c r="E20" s="203">
        <v>2</v>
      </c>
      <c r="F20" s="239" t="s">
        <v>72</v>
      </c>
      <c r="G20" s="187" t="s">
        <v>19</v>
      </c>
      <c r="H20" s="188" t="s">
        <v>20</v>
      </c>
      <c r="I20" s="188" t="s">
        <v>20</v>
      </c>
      <c r="J20" s="188" t="s">
        <v>22</v>
      </c>
      <c r="K20" s="188" t="s">
        <v>20</v>
      </c>
      <c r="L20" s="188" t="s">
        <v>20</v>
      </c>
      <c r="M20" s="188">
        <v>8</v>
      </c>
      <c r="N20" s="208" t="s">
        <v>21</v>
      </c>
      <c r="O20" s="209" t="s">
        <v>24</v>
      </c>
      <c r="P20" s="209" t="s">
        <v>24</v>
      </c>
      <c r="Q20" s="232" t="s">
        <v>24</v>
      </c>
      <c r="R20" s="188" t="s">
        <v>23</v>
      </c>
      <c r="S20" s="188" t="s">
        <v>24</v>
      </c>
      <c r="T20" s="188" t="s">
        <v>24</v>
      </c>
      <c r="U20" s="188">
        <v>8</v>
      </c>
      <c r="V20" s="188">
        <v>8</v>
      </c>
      <c r="W20" s="188">
        <v>8</v>
      </c>
      <c r="X20" s="188">
        <v>7</v>
      </c>
      <c r="Y20" s="208">
        <v>7</v>
      </c>
      <c r="Z20" s="233" t="s">
        <v>24</v>
      </c>
      <c r="AA20" s="234" t="s">
        <v>24</v>
      </c>
      <c r="AB20" s="234" t="s">
        <v>24</v>
      </c>
      <c r="AC20" s="234" t="s">
        <v>24</v>
      </c>
      <c r="AD20" s="188">
        <v>7</v>
      </c>
      <c r="AE20" s="188">
        <v>7</v>
      </c>
      <c r="AF20" s="208">
        <v>7</v>
      </c>
      <c r="AG20" s="235">
        <v>5</v>
      </c>
      <c r="AH20" s="209">
        <v>5</v>
      </c>
      <c r="AI20" s="209">
        <v>6</v>
      </c>
      <c r="AJ20" s="209">
        <v>5</v>
      </c>
      <c r="AK20" s="236">
        <v>4</v>
      </c>
      <c r="AL20" s="237">
        <v>7</v>
      </c>
      <c r="AM20" s="238">
        <v>7</v>
      </c>
      <c r="AN20" s="238">
        <v>8</v>
      </c>
      <c r="AO20" s="43">
        <v>2</v>
      </c>
    </row>
    <row r="21" spans="1:41" ht="15.75" customHeight="1" x14ac:dyDescent="0.25">
      <c r="A21" s="219">
        <v>18</v>
      </c>
      <c r="B21" s="203">
        <v>24</v>
      </c>
      <c r="C21" s="203" t="s">
        <v>17</v>
      </c>
      <c r="D21" s="203" t="s">
        <v>29</v>
      </c>
      <c r="E21" s="203">
        <v>2</v>
      </c>
      <c r="F21" s="231" t="s">
        <v>62</v>
      </c>
      <c r="G21" s="187" t="s">
        <v>19</v>
      </c>
      <c r="H21" s="188" t="s">
        <v>20</v>
      </c>
      <c r="I21" s="188" t="s">
        <v>21</v>
      </c>
      <c r="J21" s="188" t="s">
        <v>22</v>
      </c>
      <c r="K21" s="188" t="s">
        <v>20</v>
      </c>
      <c r="L21" s="188" t="s">
        <v>21</v>
      </c>
      <c r="M21" s="188">
        <v>2</v>
      </c>
      <c r="N21" s="208" t="s">
        <v>21</v>
      </c>
      <c r="O21" s="209" t="s">
        <v>24</v>
      </c>
      <c r="P21" s="209" t="s">
        <v>19</v>
      </c>
      <c r="Q21" s="232" t="s">
        <v>24</v>
      </c>
      <c r="R21" s="188" t="s">
        <v>23</v>
      </c>
      <c r="S21" s="188" t="s">
        <v>24</v>
      </c>
      <c r="T21" s="188" t="s">
        <v>24</v>
      </c>
      <c r="U21" s="188">
        <v>6</v>
      </c>
      <c r="V21" s="188">
        <v>9</v>
      </c>
      <c r="W21" s="188">
        <v>10</v>
      </c>
      <c r="X21" s="188">
        <v>10</v>
      </c>
      <c r="Y21" s="208">
        <v>10</v>
      </c>
      <c r="Z21" s="233" t="s">
        <v>19</v>
      </c>
      <c r="AA21" s="234" t="s">
        <v>19</v>
      </c>
      <c r="AB21" s="234" t="s">
        <v>23</v>
      </c>
      <c r="AC21" s="234" t="s">
        <v>19</v>
      </c>
      <c r="AD21" s="188">
        <v>2</v>
      </c>
      <c r="AE21" s="188">
        <v>7</v>
      </c>
      <c r="AF21" s="208">
        <v>7</v>
      </c>
      <c r="AG21" s="235">
        <v>5</v>
      </c>
      <c r="AH21" s="209">
        <v>5</v>
      </c>
      <c r="AI21" s="209">
        <v>6</v>
      </c>
      <c r="AJ21" s="209">
        <v>5</v>
      </c>
      <c r="AK21" s="236">
        <v>4</v>
      </c>
      <c r="AL21" s="237">
        <v>7</v>
      </c>
      <c r="AM21" s="238">
        <v>7</v>
      </c>
      <c r="AN21" s="238">
        <v>8</v>
      </c>
      <c r="AO21" s="43">
        <v>2</v>
      </c>
    </row>
    <row r="22" spans="1:41" ht="15.75" customHeight="1" x14ac:dyDescent="0.25">
      <c r="A22" s="219">
        <v>19</v>
      </c>
      <c r="B22" s="204">
        <v>26</v>
      </c>
      <c r="C22" s="204" t="s">
        <v>17</v>
      </c>
      <c r="D22" s="203" t="s">
        <v>29</v>
      </c>
      <c r="E22" s="204">
        <v>3</v>
      </c>
      <c r="F22" s="240" t="s">
        <v>62</v>
      </c>
      <c r="G22" s="241" t="s">
        <v>19</v>
      </c>
      <c r="H22" s="205" t="s">
        <v>20</v>
      </c>
      <c r="I22" s="205" t="s">
        <v>21</v>
      </c>
      <c r="J22" s="205" t="s">
        <v>22</v>
      </c>
      <c r="K22" s="205" t="s">
        <v>20</v>
      </c>
      <c r="L22" s="205" t="s">
        <v>21</v>
      </c>
      <c r="M22" s="205">
        <v>3</v>
      </c>
      <c r="N22" s="208" t="s">
        <v>21</v>
      </c>
      <c r="O22" s="242" t="s">
        <v>24</v>
      </c>
      <c r="P22" s="242" t="s">
        <v>19</v>
      </c>
      <c r="Q22" s="243" t="s">
        <v>24</v>
      </c>
      <c r="R22" s="205" t="s">
        <v>24</v>
      </c>
      <c r="S22" s="205" t="s">
        <v>24</v>
      </c>
      <c r="T22" s="205" t="s">
        <v>19</v>
      </c>
      <c r="U22" s="205">
        <v>1</v>
      </c>
      <c r="V22" s="205">
        <v>5</v>
      </c>
      <c r="W22" s="205">
        <v>7</v>
      </c>
      <c r="X22" s="205">
        <v>7</v>
      </c>
      <c r="Y22" s="244">
        <v>7</v>
      </c>
      <c r="Z22" s="245" t="s">
        <v>24</v>
      </c>
      <c r="AA22" s="246" t="s">
        <v>24</v>
      </c>
      <c r="AB22" s="246" t="s">
        <v>24</v>
      </c>
      <c r="AC22" s="246" t="s">
        <v>24</v>
      </c>
      <c r="AD22" s="205">
        <v>7</v>
      </c>
      <c r="AE22" s="205">
        <v>1</v>
      </c>
      <c r="AF22" s="244">
        <v>1</v>
      </c>
      <c r="AG22" s="247">
        <v>8</v>
      </c>
      <c r="AH22" s="242">
        <v>8</v>
      </c>
      <c r="AI22" s="242">
        <v>8</v>
      </c>
      <c r="AJ22" s="242">
        <v>7</v>
      </c>
      <c r="AK22" s="248">
        <v>7</v>
      </c>
      <c r="AL22" s="249">
        <v>6</v>
      </c>
      <c r="AM22" s="250">
        <v>6</v>
      </c>
      <c r="AN22" s="250">
        <v>5</v>
      </c>
      <c r="AO22" s="193">
        <v>5</v>
      </c>
    </row>
    <row r="23" spans="1:41" ht="15.75" customHeight="1" x14ac:dyDescent="0.25">
      <c r="A23" s="219">
        <v>20</v>
      </c>
      <c r="B23" s="189">
        <v>27</v>
      </c>
      <c r="C23" s="189" t="s">
        <v>25</v>
      </c>
      <c r="D23" s="203" t="s">
        <v>29</v>
      </c>
      <c r="E23" s="189">
        <v>3</v>
      </c>
      <c r="F23" s="203" t="s">
        <v>62</v>
      </c>
      <c r="G23" s="187" t="s">
        <v>19</v>
      </c>
      <c r="H23" s="188" t="s">
        <v>20</v>
      </c>
      <c r="I23" s="205" t="s">
        <v>21</v>
      </c>
      <c r="J23" s="188" t="s">
        <v>22</v>
      </c>
      <c r="K23" s="188" t="s">
        <v>20</v>
      </c>
      <c r="L23" s="188" t="s">
        <v>21</v>
      </c>
      <c r="M23" s="188">
        <v>3</v>
      </c>
      <c r="N23" s="208" t="s">
        <v>21</v>
      </c>
      <c r="O23" s="209" t="s">
        <v>24</v>
      </c>
      <c r="P23" s="209" t="s">
        <v>24</v>
      </c>
      <c r="Q23" s="188" t="s">
        <v>23</v>
      </c>
      <c r="R23" s="188" t="s">
        <v>19</v>
      </c>
      <c r="S23" s="188" t="s">
        <v>19</v>
      </c>
      <c r="T23" s="188" t="s">
        <v>23</v>
      </c>
      <c r="U23" s="188">
        <v>7</v>
      </c>
      <c r="V23" s="188">
        <v>8</v>
      </c>
      <c r="W23" s="188">
        <v>5</v>
      </c>
      <c r="X23" s="188">
        <v>4</v>
      </c>
      <c r="Y23" s="188">
        <v>4</v>
      </c>
      <c r="Z23" s="224" t="s">
        <v>23</v>
      </c>
      <c r="AA23" s="225" t="s">
        <v>19</v>
      </c>
      <c r="AB23" s="225" t="s">
        <v>19</v>
      </c>
      <c r="AC23" s="225" t="s">
        <v>23</v>
      </c>
      <c r="AD23" s="136">
        <v>3</v>
      </c>
      <c r="AE23" s="136">
        <v>8</v>
      </c>
      <c r="AF23" s="223">
        <v>6</v>
      </c>
      <c r="AG23" s="226">
        <v>5</v>
      </c>
      <c r="AH23" s="227">
        <v>5</v>
      </c>
      <c r="AI23" s="227">
        <v>6</v>
      </c>
      <c r="AJ23" s="227">
        <v>6</v>
      </c>
      <c r="AK23" s="228">
        <v>6</v>
      </c>
      <c r="AL23" s="229">
        <v>4</v>
      </c>
      <c r="AM23" s="230">
        <v>5</v>
      </c>
      <c r="AN23" s="230">
        <v>3</v>
      </c>
      <c r="AO23" s="46">
        <v>3</v>
      </c>
    </row>
    <row r="24" spans="1:41" ht="15.75" customHeight="1" x14ac:dyDescent="0.25">
      <c r="A24" s="219">
        <v>21</v>
      </c>
      <c r="B24" s="203">
        <v>24</v>
      </c>
      <c r="C24" s="203" t="s">
        <v>25</v>
      </c>
      <c r="D24" s="203" t="s">
        <v>29</v>
      </c>
      <c r="E24" s="203">
        <v>1</v>
      </c>
      <c r="F24" s="203" t="s">
        <v>62</v>
      </c>
      <c r="G24" s="187" t="s">
        <v>19</v>
      </c>
      <c r="H24" s="188" t="s">
        <v>20</v>
      </c>
      <c r="I24" s="205" t="s">
        <v>21</v>
      </c>
      <c r="J24" s="188" t="s">
        <v>22</v>
      </c>
      <c r="K24" s="188" t="s">
        <v>20</v>
      </c>
      <c r="L24" s="188" t="s">
        <v>21</v>
      </c>
      <c r="M24" s="188">
        <v>6</v>
      </c>
      <c r="N24" s="208" t="s">
        <v>21</v>
      </c>
      <c r="O24" s="209" t="s">
        <v>24</v>
      </c>
      <c r="P24" s="209" t="s">
        <v>24</v>
      </c>
      <c r="Q24" s="232" t="s">
        <v>24</v>
      </c>
      <c r="R24" s="188" t="s">
        <v>24</v>
      </c>
      <c r="S24" s="188" t="s">
        <v>24</v>
      </c>
      <c r="T24" s="188" t="s">
        <v>24</v>
      </c>
      <c r="U24" s="188">
        <v>2</v>
      </c>
      <c r="V24" s="188">
        <v>5</v>
      </c>
      <c r="W24" s="188">
        <v>3</v>
      </c>
      <c r="X24" s="188">
        <v>3</v>
      </c>
      <c r="Y24" s="188">
        <v>3</v>
      </c>
      <c r="Z24" s="233" t="s">
        <v>24</v>
      </c>
      <c r="AA24" s="234" t="s">
        <v>24</v>
      </c>
      <c r="AB24" s="234" t="s">
        <v>19</v>
      </c>
      <c r="AC24" s="234" t="s">
        <v>19</v>
      </c>
      <c r="AD24" s="188">
        <v>8</v>
      </c>
      <c r="AE24" s="188">
        <v>8</v>
      </c>
      <c r="AF24" s="208">
        <v>3</v>
      </c>
      <c r="AG24" s="235">
        <v>1</v>
      </c>
      <c r="AH24" s="209">
        <v>5</v>
      </c>
      <c r="AI24" s="209">
        <v>5</v>
      </c>
      <c r="AJ24" s="209">
        <v>7</v>
      </c>
      <c r="AK24" s="236">
        <v>5</v>
      </c>
      <c r="AL24" s="237">
        <v>6</v>
      </c>
      <c r="AM24" s="238">
        <v>3</v>
      </c>
      <c r="AN24" s="238">
        <v>3</v>
      </c>
      <c r="AO24" s="43">
        <v>1</v>
      </c>
    </row>
    <row r="25" spans="1:41" ht="15.75" customHeight="1" x14ac:dyDescent="0.25">
      <c r="A25" s="219">
        <v>22</v>
      </c>
      <c r="B25" s="203">
        <v>34</v>
      </c>
      <c r="C25" s="203" t="s">
        <v>25</v>
      </c>
      <c r="D25" s="203" t="s">
        <v>29</v>
      </c>
      <c r="E25" s="203">
        <v>3</v>
      </c>
      <c r="F25" s="251" t="s">
        <v>72</v>
      </c>
      <c r="G25" s="187" t="s">
        <v>19</v>
      </c>
      <c r="H25" s="188" t="s">
        <v>20</v>
      </c>
      <c r="I25" s="205" t="s">
        <v>21</v>
      </c>
      <c r="J25" s="188" t="s">
        <v>22</v>
      </c>
      <c r="K25" s="188" t="s">
        <v>20</v>
      </c>
      <c r="L25" s="188" t="s">
        <v>21</v>
      </c>
      <c r="M25" s="188">
        <v>6</v>
      </c>
      <c r="N25" s="208" t="s">
        <v>21</v>
      </c>
      <c r="O25" s="209" t="s">
        <v>23</v>
      </c>
      <c r="P25" s="209" t="s">
        <v>24</v>
      </c>
      <c r="Q25" s="232" t="s">
        <v>19</v>
      </c>
      <c r="R25" s="188" t="s">
        <v>19</v>
      </c>
      <c r="S25" s="188" t="s">
        <v>19</v>
      </c>
      <c r="T25" s="188" t="s">
        <v>19</v>
      </c>
      <c r="U25" s="188">
        <v>5</v>
      </c>
      <c r="V25" s="188">
        <v>6</v>
      </c>
      <c r="W25" s="188">
        <v>6</v>
      </c>
      <c r="X25" s="188">
        <v>5</v>
      </c>
      <c r="Y25" s="188">
        <v>5</v>
      </c>
      <c r="Z25" s="233" t="s">
        <v>24</v>
      </c>
      <c r="AA25" s="234" t="s">
        <v>24</v>
      </c>
      <c r="AB25" s="234" t="s">
        <v>24</v>
      </c>
      <c r="AC25" s="234" t="s">
        <v>24</v>
      </c>
      <c r="AD25" s="188">
        <v>2</v>
      </c>
      <c r="AE25" s="188">
        <v>2</v>
      </c>
      <c r="AF25" s="208">
        <v>2</v>
      </c>
      <c r="AG25" s="235">
        <v>7</v>
      </c>
      <c r="AH25" s="209">
        <v>7</v>
      </c>
      <c r="AI25" s="209">
        <v>7</v>
      </c>
      <c r="AJ25" s="209">
        <v>7</v>
      </c>
      <c r="AK25" s="236">
        <v>7</v>
      </c>
      <c r="AL25" s="237">
        <v>3</v>
      </c>
      <c r="AM25" s="238">
        <v>3</v>
      </c>
      <c r="AN25" s="238">
        <v>2</v>
      </c>
      <c r="AO25" s="43">
        <v>3</v>
      </c>
    </row>
    <row r="26" spans="1:41" ht="15.75" customHeight="1" x14ac:dyDescent="0.25">
      <c r="A26" s="219">
        <v>23</v>
      </c>
      <c r="B26" s="203">
        <v>33</v>
      </c>
      <c r="C26" s="203" t="s">
        <v>17</v>
      </c>
      <c r="D26" s="203" t="s">
        <v>29</v>
      </c>
      <c r="E26" s="203">
        <v>6</v>
      </c>
      <c r="F26" s="231" t="s">
        <v>62</v>
      </c>
      <c r="G26" s="187" t="s">
        <v>19</v>
      </c>
      <c r="H26" s="188" t="s">
        <v>20</v>
      </c>
      <c r="I26" s="205" t="s">
        <v>21</v>
      </c>
      <c r="J26" s="188" t="s">
        <v>22</v>
      </c>
      <c r="K26" s="188" t="s">
        <v>20</v>
      </c>
      <c r="L26" s="188" t="s">
        <v>21</v>
      </c>
      <c r="M26" s="188">
        <v>6</v>
      </c>
      <c r="N26" s="208" t="s">
        <v>21</v>
      </c>
      <c r="O26" s="209" t="s">
        <v>24</v>
      </c>
      <c r="P26" s="209" t="s">
        <v>24</v>
      </c>
      <c r="Q26" s="232" t="s">
        <v>24</v>
      </c>
      <c r="R26" s="188" t="s">
        <v>24</v>
      </c>
      <c r="S26" s="188" t="s">
        <v>24</v>
      </c>
      <c r="T26" s="188" t="s">
        <v>24</v>
      </c>
      <c r="U26" s="188">
        <v>3</v>
      </c>
      <c r="V26" s="188">
        <v>3</v>
      </c>
      <c r="W26" s="188">
        <v>3</v>
      </c>
      <c r="X26" s="188">
        <v>3</v>
      </c>
      <c r="Y26" s="188">
        <v>3</v>
      </c>
      <c r="Z26" s="233" t="s">
        <v>24</v>
      </c>
      <c r="AA26" s="234" t="s">
        <v>19</v>
      </c>
      <c r="AB26" s="234" t="s">
        <v>19</v>
      </c>
      <c r="AC26" s="234" t="s">
        <v>19</v>
      </c>
      <c r="AD26" s="188">
        <v>2</v>
      </c>
      <c r="AE26" s="188">
        <v>9</v>
      </c>
      <c r="AF26" s="208">
        <v>10</v>
      </c>
      <c r="AG26" s="235">
        <v>10</v>
      </c>
      <c r="AH26" s="209">
        <v>10</v>
      </c>
      <c r="AI26" s="209">
        <v>10</v>
      </c>
      <c r="AJ26" s="209">
        <v>10</v>
      </c>
      <c r="AK26" s="236">
        <v>10</v>
      </c>
      <c r="AL26" s="237">
        <v>10</v>
      </c>
      <c r="AM26" s="238">
        <v>10</v>
      </c>
      <c r="AN26" s="238">
        <v>10</v>
      </c>
      <c r="AO26" s="43">
        <v>10</v>
      </c>
    </row>
    <row r="27" spans="1:41" ht="15.75" customHeight="1" x14ac:dyDescent="0.25">
      <c r="A27" s="219">
        <v>24</v>
      </c>
      <c r="B27" s="203">
        <v>28</v>
      </c>
      <c r="C27" s="203" t="s">
        <v>25</v>
      </c>
      <c r="D27" s="203" t="s">
        <v>29</v>
      </c>
      <c r="E27" s="203">
        <v>6</v>
      </c>
      <c r="F27" s="239" t="s">
        <v>72</v>
      </c>
      <c r="G27" s="187" t="s">
        <v>19</v>
      </c>
      <c r="H27" s="188" t="s">
        <v>20</v>
      </c>
      <c r="I27" s="205" t="s">
        <v>21</v>
      </c>
      <c r="J27" s="188" t="s">
        <v>22</v>
      </c>
      <c r="K27" s="188" t="s">
        <v>20</v>
      </c>
      <c r="L27" s="188" t="s">
        <v>21</v>
      </c>
      <c r="M27" s="188">
        <v>7</v>
      </c>
      <c r="N27" s="208" t="s">
        <v>21</v>
      </c>
      <c r="O27" s="209" t="s">
        <v>24</v>
      </c>
      <c r="P27" s="209" t="s">
        <v>24</v>
      </c>
      <c r="Q27" s="232" t="s">
        <v>24</v>
      </c>
      <c r="R27" s="188" t="s">
        <v>19</v>
      </c>
      <c r="S27" s="188" t="s">
        <v>19</v>
      </c>
      <c r="T27" s="188" t="s">
        <v>23</v>
      </c>
      <c r="U27" s="188">
        <v>1</v>
      </c>
      <c r="V27" s="188">
        <v>1</v>
      </c>
      <c r="W27" s="188">
        <v>1</v>
      </c>
      <c r="X27" s="188">
        <v>1</v>
      </c>
      <c r="Y27" s="188">
        <v>1</v>
      </c>
      <c r="Z27" s="233" t="s">
        <v>24</v>
      </c>
      <c r="AA27" s="234" t="s">
        <v>24</v>
      </c>
      <c r="AB27" s="234" t="s">
        <v>24</v>
      </c>
      <c r="AC27" s="234" t="s">
        <v>24</v>
      </c>
      <c r="AD27" s="188">
        <v>2</v>
      </c>
      <c r="AE27" s="188">
        <v>7</v>
      </c>
      <c r="AF27" s="208">
        <v>4</v>
      </c>
      <c r="AG27" s="235">
        <v>5</v>
      </c>
      <c r="AH27" s="209">
        <v>7</v>
      </c>
      <c r="AI27" s="209">
        <v>6</v>
      </c>
      <c r="AJ27" s="209">
        <v>8</v>
      </c>
      <c r="AK27" s="236">
        <v>9</v>
      </c>
      <c r="AL27" s="237">
        <v>6</v>
      </c>
      <c r="AM27" s="238">
        <v>7</v>
      </c>
      <c r="AN27" s="238">
        <v>8</v>
      </c>
      <c r="AO27" s="43">
        <v>7</v>
      </c>
    </row>
    <row r="28" spans="1:41" ht="15.75" customHeight="1" x14ac:dyDescent="0.25">
      <c r="A28" s="219">
        <v>25</v>
      </c>
      <c r="B28" s="203">
        <v>31</v>
      </c>
      <c r="C28" s="203" t="s">
        <v>25</v>
      </c>
      <c r="D28" s="203" t="s">
        <v>29</v>
      </c>
      <c r="E28" s="203">
        <v>10</v>
      </c>
      <c r="F28" s="239" t="s">
        <v>69</v>
      </c>
      <c r="G28" s="187" t="s">
        <v>19</v>
      </c>
      <c r="H28" s="188" t="s">
        <v>20</v>
      </c>
      <c r="I28" s="205" t="s">
        <v>21</v>
      </c>
      <c r="J28" s="188" t="s">
        <v>22</v>
      </c>
      <c r="K28" s="188" t="s">
        <v>20</v>
      </c>
      <c r="L28" s="188" t="s">
        <v>21</v>
      </c>
      <c r="M28" s="188">
        <v>7</v>
      </c>
      <c r="N28" s="208" t="s">
        <v>21</v>
      </c>
      <c r="O28" s="209" t="s">
        <v>24</v>
      </c>
      <c r="P28" s="209" t="s">
        <v>24</v>
      </c>
      <c r="Q28" s="232" t="s">
        <v>24</v>
      </c>
      <c r="R28" s="188" t="s">
        <v>19</v>
      </c>
      <c r="S28" s="188" t="s">
        <v>23</v>
      </c>
      <c r="T28" s="188" t="s">
        <v>23</v>
      </c>
      <c r="U28" s="188">
        <v>3</v>
      </c>
      <c r="V28" s="188">
        <v>3</v>
      </c>
      <c r="W28" s="188">
        <v>3</v>
      </c>
      <c r="X28" s="188">
        <v>3</v>
      </c>
      <c r="Y28" s="188">
        <v>3</v>
      </c>
      <c r="Z28" s="233" t="s">
        <v>24</v>
      </c>
      <c r="AA28" s="234" t="s">
        <v>24</v>
      </c>
      <c r="AB28" s="234" t="s">
        <v>23</v>
      </c>
      <c r="AC28" s="234" t="s">
        <v>24</v>
      </c>
      <c r="AD28" s="188">
        <v>4</v>
      </c>
      <c r="AE28" s="188">
        <v>9</v>
      </c>
      <c r="AF28" s="208">
        <v>5</v>
      </c>
      <c r="AG28" s="235">
        <v>9</v>
      </c>
      <c r="AH28" s="209">
        <v>9</v>
      </c>
      <c r="AI28" s="209">
        <v>9</v>
      </c>
      <c r="AJ28" s="209">
        <v>9</v>
      </c>
      <c r="AK28" s="236">
        <v>9</v>
      </c>
      <c r="AL28" s="237">
        <v>9</v>
      </c>
      <c r="AM28" s="238">
        <v>7</v>
      </c>
      <c r="AN28" s="238">
        <v>6</v>
      </c>
      <c r="AO28" s="43">
        <v>5</v>
      </c>
    </row>
    <row r="29" spans="1:41" ht="15.75" customHeight="1" x14ac:dyDescent="0.25">
      <c r="A29" s="219">
        <v>26</v>
      </c>
      <c r="B29" s="203">
        <v>33</v>
      </c>
      <c r="C29" s="203" t="s">
        <v>17</v>
      </c>
      <c r="D29" s="203" t="s">
        <v>29</v>
      </c>
      <c r="E29" s="203">
        <v>2</v>
      </c>
      <c r="F29" s="231" t="s">
        <v>62</v>
      </c>
      <c r="G29" s="187" t="s">
        <v>19</v>
      </c>
      <c r="H29" s="188" t="s">
        <v>20</v>
      </c>
      <c r="I29" s="205" t="s">
        <v>21</v>
      </c>
      <c r="J29" s="188" t="s">
        <v>22</v>
      </c>
      <c r="K29" s="188" t="s">
        <v>20</v>
      </c>
      <c r="L29" s="188" t="s">
        <v>21</v>
      </c>
      <c r="M29" s="188">
        <v>8</v>
      </c>
      <c r="N29" s="208" t="s">
        <v>21</v>
      </c>
      <c r="O29" s="209" t="s">
        <v>23</v>
      </c>
      <c r="P29" s="209" t="s">
        <v>24</v>
      </c>
      <c r="Q29" s="232" t="s">
        <v>23</v>
      </c>
      <c r="R29" s="188" t="s">
        <v>24</v>
      </c>
      <c r="S29" s="188" t="s">
        <v>24</v>
      </c>
      <c r="T29" s="188" t="s">
        <v>24</v>
      </c>
      <c r="U29" s="188">
        <v>1</v>
      </c>
      <c r="V29" s="188">
        <v>1</v>
      </c>
      <c r="W29" s="188">
        <v>1</v>
      </c>
      <c r="X29" s="188">
        <v>1</v>
      </c>
      <c r="Y29" s="188">
        <v>1</v>
      </c>
      <c r="Z29" s="233" t="s">
        <v>23</v>
      </c>
      <c r="AA29" s="234" t="s">
        <v>19</v>
      </c>
      <c r="AB29" s="234" t="s">
        <v>23</v>
      </c>
      <c r="AC29" s="234" t="s">
        <v>19</v>
      </c>
      <c r="AD29" s="188">
        <v>3</v>
      </c>
      <c r="AE29" s="188">
        <v>1</v>
      </c>
      <c r="AF29" s="208">
        <v>3</v>
      </c>
      <c r="AG29" s="235">
        <v>3</v>
      </c>
      <c r="AH29" s="209">
        <v>3</v>
      </c>
      <c r="AI29" s="209">
        <v>3</v>
      </c>
      <c r="AJ29" s="209">
        <v>3</v>
      </c>
      <c r="AK29" s="236">
        <v>3</v>
      </c>
      <c r="AL29" s="237">
        <v>1</v>
      </c>
      <c r="AM29" s="238">
        <v>1</v>
      </c>
      <c r="AN29" s="238">
        <v>1</v>
      </c>
      <c r="AO29" s="43">
        <v>3</v>
      </c>
    </row>
    <row r="30" spans="1:41" ht="15.75" customHeight="1" x14ac:dyDescent="0.25">
      <c r="A30" s="219">
        <v>27</v>
      </c>
      <c r="B30" s="203">
        <v>27</v>
      </c>
      <c r="C30" s="203" t="s">
        <v>17</v>
      </c>
      <c r="D30" s="203" t="s">
        <v>29</v>
      </c>
      <c r="E30" s="203">
        <v>3</v>
      </c>
      <c r="F30" s="239" t="s">
        <v>72</v>
      </c>
      <c r="G30" s="187" t="s">
        <v>19</v>
      </c>
      <c r="H30" s="188" t="s">
        <v>20</v>
      </c>
      <c r="I30" s="205" t="s">
        <v>21</v>
      </c>
      <c r="J30" s="188" t="s">
        <v>22</v>
      </c>
      <c r="K30" s="188" t="s">
        <v>20</v>
      </c>
      <c r="L30" s="188" t="s">
        <v>21</v>
      </c>
      <c r="M30" s="188">
        <v>8</v>
      </c>
      <c r="N30" s="208" t="s">
        <v>21</v>
      </c>
      <c r="O30" s="209" t="s">
        <v>24</v>
      </c>
      <c r="P30" s="209" t="s">
        <v>24</v>
      </c>
      <c r="Q30" s="232" t="s">
        <v>19</v>
      </c>
      <c r="R30" s="188" t="s">
        <v>19</v>
      </c>
      <c r="S30" s="188" t="s">
        <v>19</v>
      </c>
      <c r="T30" s="188" t="s">
        <v>23</v>
      </c>
      <c r="U30" s="188">
        <v>1</v>
      </c>
      <c r="V30" s="188">
        <v>1</v>
      </c>
      <c r="W30" s="188">
        <v>1</v>
      </c>
      <c r="X30" s="188">
        <v>1</v>
      </c>
      <c r="Y30" s="188">
        <v>1</v>
      </c>
      <c r="Z30" s="233" t="s">
        <v>24</v>
      </c>
      <c r="AA30" s="234" t="s">
        <v>24</v>
      </c>
      <c r="AB30" s="234" t="s">
        <v>24</v>
      </c>
      <c r="AC30" s="234" t="s">
        <v>24</v>
      </c>
      <c r="AD30" s="188">
        <v>9</v>
      </c>
      <c r="AE30" s="188">
        <v>6</v>
      </c>
      <c r="AF30" s="208">
        <v>5</v>
      </c>
      <c r="AG30" s="235">
        <v>6</v>
      </c>
      <c r="AH30" s="209">
        <v>7</v>
      </c>
      <c r="AI30" s="209">
        <v>6</v>
      </c>
      <c r="AJ30" s="209">
        <v>7</v>
      </c>
      <c r="AK30" s="236">
        <v>8</v>
      </c>
      <c r="AL30" s="237">
        <v>8</v>
      </c>
      <c r="AM30" s="238">
        <v>7</v>
      </c>
      <c r="AN30" s="238">
        <v>8</v>
      </c>
      <c r="AO30" s="43">
        <v>7</v>
      </c>
    </row>
    <row r="31" spans="1:41" ht="15.75" customHeight="1" x14ac:dyDescent="0.25">
      <c r="A31" s="219">
        <v>28</v>
      </c>
      <c r="B31" s="203">
        <v>30</v>
      </c>
      <c r="C31" s="203" t="s">
        <v>17</v>
      </c>
      <c r="D31" s="203" t="s">
        <v>29</v>
      </c>
      <c r="E31" s="203">
        <v>6</v>
      </c>
      <c r="F31" s="231" t="s">
        <v>62</v>
      </c>
      <c r="G31" s="187" t="s">
        <v>19</v>
      </c>
      <c r="H31" s="188" t="s">
        <v>20</v>
      </c>
      <c r="I31" s="205" t="s">
        <v>21</v>
      </c>
      <c r="J31" s="188" t="s">
        <v>22</v>
      </c>
      <c r="K31" s="188" t="s">
        <v>20</v>
      </c>
      <c r="L31" s="188" t="s">
        <v>21</v>
      </c>
      <c r="M31" s="188">
        <v>8</v>
      </c>
      <c r="N31" s="208" t="s">
        <v>21</v>
      </c>
      <c r="O31" s="209" t="s">
        <v>24</v>
      </c>
      <c r="P31" s="209" t="s">
        <v>24</v>
      </c>
      <c r="Q31" s="232" t="s">
        <v>24</v>
      </c>
      <c r="R31" s="188" t="s">
        <v>23</v>
      </c>
      <c r="S31" s="188" t="s">
        <v>24</v>
      </c>
      <c r="T31" s="188" t="s">
        <v>24</v>
      </c>
      <c r="U31" s="188">
        <v>8</v>
      </c>
      <c r="V31" s="188">
        <v>8</v>
      </c>
      <c r="W31" s="188">
        <v>8</v>
      </c>
      <c r="X31" s="188">
        <v>7</v>
      </c>
      <c r="Y31" s="188">
        <v>7</v>
      </c>
      <c r="Z31" s="233" t="s">
        <v>24</v>
      </c>
      <c r="AA31" s="234" t="s">
        <v>24</v>
      </c>
      <c r="AB31" s="234" t="s">
        <v>24</v>
      </c>
      <c r="AC31" s="234" t="s">
        <v>24</v>
      </c>
      <c r="AD31" s="188">
        <v>1</v>
      </c>
      <c r="AE31" s="188">
        <v>4</v>
      </c>
      <c r="AF31" s="208">
        <v>2</v>
      </c>
      <c r="AG31" s="235">
        <v>4</v>
      </c>
      <c r="AH31" s="209">
        <v>4</v>
      </c>
      <c r="AI31" s="209">
        <v>1</v>
      </c>
      <c r="AJ31" s="209">
        <v>4</v>
      </c>
      <c r="AK31" s="236">
        <v>1</v>
      </c>
      <c r="AL31" s="237">
        <v>4</v>
      </c>
      <c r="AM31" s="238">
        <v>2</v>
      </c>
      <c r="AN31" s="238">
        <v>1</v>
      </c>
      <c r="AO31" s="43">
        <v>1</v>
      </c>
    </row>
    <row r="32" spans="1:41" ht="15.75" customHeight="1" x14ac:dyDescent="0.25">
      <c r="A32" s="219">
        <v>29</v>
      </c>
      <c r="B32" s="203">
        <v>29</v>
      </c>
      <c r="C32" s="203" t="s">
        <v>25</v>
      </c>
      <c r="D32" s="203" t="s">
        <v>29</v>
      </c>
      <c r="E32" s="203">
        <v>9</v>
      </c>
      <c r="F32" s="239" t="s">
        <v>69</v>
      </c>
      <c r="G32" s="187" t="s">
        <v>19</v>
      </c>
      <c r="H32" s="188" t="s">
        <v>20</v>
      </c>
      <c r="I32" s="205" t="s">
        <v>21</v>
      </c>
      <c r="J32" s="188" t="s">
        <v>22</v>
      </c>
      <c r="K32" s="188" t="s">
        <v>20</v>
      </c>
      <c r="L32" s="188" t="s">
        <v>21</v>
      </c>
      <c r="M32" s="188">
        <v>8</v>
      </c>
      <c r="N32" s="208" t="s">
        <v>21</v>
      </c>
      <c r="O32" s="209" t="s">
        <v>24</v>
      </c>
      <c r="P32" s="209" t="s">
        <v>19</v>
      </c>
      <c r="Q32" s="232" t="s">
        <v>24</v>
      </c>
      <c r="R32" s="188" t="s">
        <v>19</v>
      </c>
      <c r="S32" s="188" t="s">
        <v>24</v>
      </c>
      <c r="T32" s="188" t="s">
        <v>24</v>
      </c>
      <c r="U32" s="188">
        <v>9</v>
      </c>
      <c r="V32" s="188">
        <v>7</v>
      </c>
      <c r="W32" s="188">
        <v>10</v>
      </c>
      <c r="X32" s="188">
        <v>9</v>
      </c>
      <c r="Y32" s="188">
        <v>9</v>
      </c>
      <c r="Z32" s="233" t="s">
        <v>24</v>
      </c>
      <c r="AA32" s="234" t="s">
        <v>23</v>
      </c>
      <c r="AB32" s="234" t="s">
        <v>24</v>
      </c>
      <c r="AC32" s="234" t="s">
        <v>24</v>
      </c>
      <c r="AD32" s="188">
        <v>4</v>
      </c>
      <c r="AE32" s="188">
        <v>5</v>
      </c>
      <c r="AF32" s="208">
        <v>6</v>
      </c>
      <c r="AG32" s="235">
        <v>7</v>
      </c>
      <c r="AH32" s="209">
        <v>6</v>
      </c>
      <c r="AI32" s="209">
        <v>6</v>
      </c>
      <c r="AJ32" s="209">
        <v>5</v>
      </c>
      <c r="AK32" s="236">
        <v>6</v>
      </c>
      <c r="AL32" s="237">
        <v>7</v>
      </c>
      <c r="AM32" s="238">
        <v>7</v>
      </c>
      <c r="AN32" s="238">
        <v>6</v>
      </c>
      <c r="AO32" s="43">
        <v>6</v>
      </c>
    </row>
    <row r="33" spans="1:41" ht="15.75" customHeight="1" x14ac:dyDescent="0.25">
      <c r="A33" s="219">
        <v>30</v>
      </c>
      <c r="B33" s="203">
        <v>35</v>
      </c>
      <c r="C33" s="203" t="s">
        <v>17</v>
      </c>
      <c r="D33" s="203" t="s">
        <v>29</v>
      </c>
      <c r="E33" s="203">
        <v>3</v>
      </c>
      <c r="F33" s="239" t="s">
        <v>72</v>
      </c>
      <c r="G33" s="187" t="s">
        <v>19</v>
      </c>
      <c r="H33" s="188" t="s">
        <v>20</v>
      </c>
      <c r="I33" s="205" t="s">
        <v>21</v>
      </c>
      <c r="J33" s="188" t="s">
        <v>22</v>
      </c>
      <c r="K33" s="188" t="s">
        <v>20</v>
      </c>
      <c r="L33" s="188" t="s">
        <v>21</v>
      </c>
      <c r="M33" s="188">
        <v>9</v>
      </c>
      <c r="N33" s="208" t="s">
        <v>21</v>
      </c>
      <c r="O33" s="209" t="s">
        <v>24</v>
      </c>
      <c r="P33" s="209" t="s">
        <v>19</v>
      </c>
      <c r="Q33" s="232" t="s">
        <v>24</v>
      </c>
      <c r="R33" s="188" t="s">
        <v>24</v>
      </c>
      <c r="S33" s="188" t="s">
        <v>24</v>
      </c>
      <c r="T33" s="188" t="s">
        <v>24</v>
      </c>
      <c r="U33" s="188">
        <v>4</v>
      </c>
      <c r="V33" s="188">
        <v>7</v>
      </c>
      <c r="W33" s="188">
        <v>7</v>
      </c>
      <c r="X33" s="188">
        <v>7</v>
      </c>
      <c r="Y33" s="188">
        <v>7</v>
      </c>
      <c r="Z33" s="233" t="s">
        <v>24</v>
      </c>
      <c r="AA33" s="234" t="s">
        <v>24</v>
      </c>
      <c r="AB33" s="234" t="s">
        <v>23</v>
      </c>
      <c r="AC33" s="234" t="s">
        <v>24</v>
      </c>
      <c r="AD33" s="188">
        <v>1</v>
      </c>
      <c r="AE33" s="188">
        <v>5</v>
      </c>
      <c r="AF33" s="208">
        <v>5</v>
      </c>
      <c r="AG33" s="235">
        <v>7</v>
      </c>
      <c r="AH33" s="209">
        <v>7</v>
      </c>
      <c r="AI33" s="209">
        <v>7</v>
      </c>
      <c r="AJ33" s="209">
        <v>7</v>
      </c>
      <c r="AK33" s="236">
        <v>7</v>
      </c>
      <c r="AL33" s="237">
        <v>4</v>
      </c>
      <c r="AM33" s="238">
        <v>3</v>
      </c>
      <c r="AN33" s="238">
        <v>3</v>
      </c>
      <c r="AO33" s="43">
        <v>4</v>
      </c>
    </row>
    <row r="34" spans="1:41" ht="15.75" customHeight="1" x14ac:dyDescent="0.25">
      <c r="A34" s="219">
        <v>31</v>
      </c>
      <c r="B34" s="203">
        <v>38</v>
      </c>
      <c r="C34" s="203" t="s">
        <v>17</v>
      </c>
      <c r="D34" s="203" t="s">
        <v>29</v>
      </c>
      <c r="E34" s="203">
        <v>8</v>
      </c>
      <c r="F34" s="239" t="s">
        <v>72</v>
      </c>
      <c r="G34" s="187" t="s">
        <v>19</v>
      </c>
      <c r="H34" s="188" t="s">
        <v>20</v>
      </c>
      <c r="I34" s="205" t="s">
        <v>21</v>
      </c>
      <c r="J34" s="188" t="s">
        <v>22</v>
      </c>
      <c r="K34" s="188" t="s">
        <v>20</v>
      </c>
      <c r="L34" s="188" t="s">
        <v>21</v>
      </c>
      <c r="M34" s="188">
        <v>9</v>
      </c>
      <c r="N34" s="208" t="s">
        <v>21</v>
      </c>
      <c r="O34" s="209" t="s">
        <v>24</v>
      </c>
      <c r="P34" s="209" t="s">
        <v>24</v>
      </c>
      <c r="Q34" s="232" t="s">
        <v>19</v>
      </c>
      <c r="R34" s="188" t="s">
        <v>19</v>
      </c>
      <c r="S34" s="188" t="s">
        <v>24</v>
      </c>
      <c r="T34" s="188" t="s">
        <v>24</v>
      </c>
      <c r="U34" s="188">
        <v>1</v>
      </c>
      <c r="V34" s="188">
        <v>4</v>
      </c>
      <c r="W34" s="188">
        <v>6</v>
      </c>
      <c r="X34" s="188">
        <v>7</v>
      </c>
      <c r="Y34" s="188">
        <v>7</v>
      </c>
      <c r="Z34" s="233" t="s">
        <v>24</v>
      </c>
      <c r="AA34" s="234" t="s">
        <v>19</v>
      </c>
      <c r="AB34" s="234" t="s">
        <v>19</v>
      </c>
      <c r="AC34" s="234" t="s">
        <v>19</v>
      </c>
      <c r="AD34" s="188">
        <v>6</v>
      </c>
      <c r="AE34" s="188">
        <v>7</v>
      </c>
      <c r="AF34" s="208">
        <v>5</v>
      </c>
      <c r="AG34" s="235">
        <v>4</v>
      </c>
      <c r="AH34" s="209">
        <v>6</v>
      </c>
      <c r="AI34" s="209">
        <v>7</v>
      </c>
      <c r="AJ34" s="209">
        <v>4</v>
      </c>
      <c r="AK34" s="236">
        <v>5</v>
      </c>
      <c r="AL34" s="237">
        <v>8</v>
      </c>
      <c r="AM34" s="238">
        <v>7</v>
      </c>
      <c r="AN34" s="238">
        <v>5</v>
      </c>
      <c r="AO34" s="43">
        <v>5</v>
      </c>
    </row>
    <row r="35" spans="1:41" ht="15.75" customHeight="1" x14ac:dyDescent="0.25">
      <c r="A35" s="219">
        <v>32</v>
      </c>
      <c r="B35" s="203">
        <v>62</v>
      </c>
      <c r="C35" s="203" t="s">
        <v>25</v>
      </c>
      <c r="D35" s="203" t="s">
        <v>29</v>
      </c>
      <c r="E35" s="203">
        <v>30</v>
      </c>
      <c r="F35" s="231" t="s">
        <v>62</v>
      </c>
      <c r="G35" s="187" t="s">
        <v>19</v>
      </c>
      <c r="H35" s="188" t="s">
        <v>20</v>
      </c>
      <c r="I35" s="205" t="s">
        <v>21</v>
      </c>
      <c r="J35" s="188" t="s">
        <v>22</v>
      </c>
      <c r="K35" s="188" t="s">
        <v>20</v>
      </c>
      <c r="L35" s="188" t="s">
        <v>21</v>
      </c>
      <c r="M35" s="188">
        <v>9</v>
      </c>
      <c r="N35" s="208" t="s">
        <v>21</v>
      </c>
      <c r="O35" s="209" t="s">
        <v>24</v>
      </c>
      <c r="P35" s="209" t="s">
        <v>19</v>
      </c>
      <c r="Q35" s="232" t="s">
        <v>24</v>
      </c>
      <c r="R35" s="188" t="s">
        <v>24</v>
      </c>
      <c r="S35" s="188" t="s">
        <v>24</v>
      </c>
      <c r="T35" s="188" t="s">
        <v>24</v>
      </c>
      <c r="U35" s="188">
        <v>4</v>
      </c>
      <c r="V35" s="188">
        <v>5</v>
      </c>
      <c r="W35" s="188">
        <v>7</v>
      </c>
      <c r="X35" s="188">
        <v>7</v>
      </c>
      <c r="Y35" s="188">
        <v>7</v>
      </c>
      <c r="Z35" s="233" t="s">
        <v>24</v>
      </c>
      <c r="AA35" s="234" t="s">
        <v>24</v>
      </c>
      <c r="AB35" s="234" t="s">
        <v>23</v>
      </c>
      <c r="AC35" s="234" t="s">
        <v>24</v>
      </c>
      <c r="AD35" s="188">
        <v>1</v>
      </c>
      <c r="AE35" s="188">
        <v>4</v>
      </c>
      <c r="AF35" s="208">
        <v>4</v>
      </c>
      <c r="AG35" s="235">
        <v>4</v>
      </c>
      <c r="AH35" s="209">
        <v>4</v>
      </c>
      <c r="AI35" s="209">
        <v>4</v>
      </c>
      <c r="AJ35" s="209">
        <v>4</v>
      </c>
      <c r="AK35" s="236">
        <v>4</v>
      </c>
      <c r="AL35" s="237">
        <v>4</v>
      </c>
      <c r="AM35" s="238">
        <v>4</v>
      </c>
      <c r="AN35" s="238">
        <v>4</v>
      </c>
      <c r="AO35" s="43">
        <v>4</v>
      </c>
    </row>
    <row r="36" spans="1:41" ht="15.75" customHeight="1" x14ac:dyDescent="0.25">
      <c r="A36" s="219">
        <v>33</v>
      </c>
      <c r="B36" s="203">
        <v>31</v>
      </c>
      <c r="C36" s="203" t="s">
        <v>25</v>
      </c>
      <c r="D36" s="203" t="s">
        <v>29</v>
      </c>
      <c r="E36" s="203">
        <v>2</v>
      </c>
      <c r="F36" s="240" t="s">
        <v>62</v>
      </c>
      <c r="G36" s="187" t="s">
        <v>19</v>
      </c>
      <c r="H36" s="188" t="s">
        <v>20</v>
      </c>
      <c r="I36" s="205" t="s">
        <v>21</v>
      </c>
      <c r="J36" s="188" t="s">
        <v>22</v>
      </c>
      <c r="K36" s="188" t="s">
        <v>20</v>
      </c>
      <c r="L36" s="188" t="s">
        <v>21</v>
      </c>
      <c r="M36" s="188">
        <v>10</v>
      </c>
      <c r="N36" s="208" t="s">
        <v>21</v>
      </c>
      <c r="O36" s="209" t="s">
        <v>23</v>
      </c>
      <c r="P36" s="209" t="s">
        <v>23</v>
      </c>
      <c r="Q36" s="232" t="s">
        <v>23</v>
      </c>
      <c r="R36" s="188" t="s">
        <v>19</v>
      </c>
      <c r="S36" s="188" t="s">
        <v>19</v>
      </c>
      <c r="T36" s="188" t="s">
        <v>23</v>
      </c>
      <c r="U36" s="188">
        <v>2</v>
      </c>
      <c r="V36" s="188">
        <v>5</v>
      </c>
      <c r="W36" s="188">
        <v>3</v>
      </c>
      <c r="X36" s="188">
        <v>3</v>
      </c>
      <c r="Y36" s="188">
        <v>3</v>
      </c>
      <c r="Z36" s="233" t="s">
        <v>23</v>
      </c>
      <c r="AA36" s="234" t="s">
        <v>19</v>
      </c>
      <c r="AB36" s="234" t="s">
        <v>23</v>
      </c>
      <c r="AC36" s="234" t="s">
        <v>19</v>
      </c>
      <c r="AD36" s="188">
        <v>3</v>
      </c>
      <c r="AE36" s="188">
        <v>8</v>
      </c>
      <c r="AF36" s="208">
        <v>6</v>
      </c>
      <c r="AG36" s="235">
        <v>5</v>
      </c>
      <c r="AH36" s="209">
        <v>5</v>
      </c>
      <c r="AI36" s="209">
        <v>6</v>
      </c>
      <c r="AJ36" s="209">
        <v>6</v>
      </c>
      <c r="AK36" s="236">
        <v>6</v>
      </c>
      <c r="AL36" s="237">
        <v>4</v>
      </c>
      <c r="AM36" s="238">
        <v>5</v>
      </c>
      <c r="AN36" s="238">
        <v>3</v>
      </c>
      <c r="AO36" s="43">
        <v>3</v>
      </c>
    </row>
    <row r="37" spans="1:41" ht="15.75" customHeight="1" x14ac:dyDescent="0.25">
      <c r="A37" s="219">
        <v>34</v>
      </c>
      <c r="B37" s="203">
        <v>26</v>
      </c>
      <c r="C37" s="203" t="s">
        <v>25</v>
      </c>
      <c r="D37" s="203" t="s">
        <v>29</v>
      </c>
      <c r="E37" s="203">
        <v>3</v>
      </c>
      <c r="F37" s="203" t="s">
        <v>62</v>
      </c>
      <c r="G37" s="187" t="s">
        <v>19</v>
      </c>
      <c r="H37" s="188" t="s">
        <v>20</v>
      </c>
      <c r="I37" s="205" t="s">
        <v>21</v>
      </c>
      <c r="J37" s="188" t="s">
        <v>22</v>
      </c>
      <c r="K37" s="188" t="s">
        <v>20</v>
      </c>
      <c r="L37" s="188" t="s">
        <v>21</v>
      </c>
      <c r="M37" s="188">
        <v>10</v>
      </c>
      <c r="N37" s="208" t="s">
        <v>21</v>
      </c>
      <c r="O37" s="209" t="s">
        <v>24</v>
      </c>
      <c r="P37" s="209" t="s">
        <v>24</v>
      </c>
      <c r="Q37" s="232" t="s">
        <v>24</v>
      </c>
      <c r="R37" s="188" t="s">
        <v>24</v>
      </c>
      <c r="S37" s="188" t="s">
        <v>24</v>
      </c>
      <c r="T37" s="188" t="s">
        <v>24</v>
      </c>
      <c r="U37" s="188">
        <v>1</v>
      </c>
      <c r="V37" s="188">
        <v>1</v>
      </c>
      <c r="W37" s="188">
        <v>1</v>
      </c>
      <c r="X37" s="188">
        <v>1</v>
      </c>
      <c r="Y37" s="188">
        <v>1</v>
      </c>
      <c r="Z37" s="233" t="s">
        <v>24</v>
      </c>
      <c r="AA37" s="234" t="s">
        <v>24</v>
      </c>
      <c r="AB37" s="234" t="s">
        <v>24</v>
      </c>
      <c r="AC37" s="234" t="s">
        <v>24</v>
      </c>
      <c r="AD37" s="188">
        <v>1</v>
      </c>
      <c r="AE37" s="188">
        <v>4</v>
      </c>
      <c r="AF37" s="208">
        <v>4</v>
      </c>
      <c r="AG37" s="235">
        <v>4</v>
      </c>
      <c r="AH37" s="209">
        <v>4</v>
      </c>
      <c r="AI37" s="209">
        <v>4</v>
      </c>
      <c r="AJ37" s="209">
        <v>4</v>
      </c>
      <c r="AK37" s="236">
        <v>4</v>
      </c>
      <c r="AL37" s="237">
        <v>4</v>
      </c>
      <c r="AM37" s="238">
        <v>4</v>
      </c>
      <c r="AN37" s="238">
        <v>4</v>
      </c>
      <c r="AO37" s="43">
        <v>4</v>
      </c>
    </row>
    <row r="38" spans="1:41" ht="15.75" customHeight="1" x14ac:dyDescent="0.25">
      <c r="A38" s="219">
        <v>35</v>
      </c>
      <c r="B38" s="203">
        <v>35</v>
      </c>
      <c r="C38" s="203" t="s">
        <v>25</v>
      </c>
      <c r="D38" s="203" t="s">
        <v>29</v>
      </c>
      <c r="E38" s="203">
        <v>6</v>
      </c>
      <c r="F38" s="203" t="s">
        <v>62</v>
      </c>
      <c r="G38" s="187" t="s">
        <v>19</v>
      </c>
      <c r="H38" s="188" t="s">
        <v>20</v>
      </c>
      <c r="I38" s="205" t="s">
        <v>21</v>
      </c>
      <c r="J38" s="188" t="s">
        <v>22</v>
      </c>
      <c r="K38" s="188" t="s">
        <v>20</v>
      </c>
      <c r="L38" s="188" t="s">
        <v>21</v>
      </c>
      <c r="M38" s="188">
        <v>10</v>
      </c>
      <c r="N38" s="208" t="s">
        <v>21</v>
      </c>
      <c r="O38" s="209" t="s">
        <v>23</v>
      </c>
      <c r="P38" s="209" t="s">
        <v>24</v>
      </c>
      <c r="Q38" s="232" t="s">
        <v>24</v>
      </c>
      <c r="R38" s="188" t="s">
        <v>24</v>
      </c>
      <c r="S38" s="188" t="s">
        <v>24</v>
      </c>
      <c r="T38" s="188" t="s">
        <v>24</v>
      </c>
      <c r="U38" s="188">
        <v>1</v>
      </c>
      <c r="V38" s="188">
        <v>1</v>
      </c>
      <c r="W38" s="188">
        <v>1</v>
      </c>
      <c r="X38" s="188">
        <v>1</v>
      </c>
      <c r="Y38" s="188">
        <v>1</v>
      </c>
      <c r="Z38" s="233" t="s">
        <v>24</v>
      </c>
      <c r="AA38" s="234" t="s">
        <v>24</v>
      </c>
      <c r="AB38" s="234" t="s">
        <v>23</v>
      </c>
      <c r="AC38" s="234" t="s">
        <v>24</v>
      </c>
      <c r="AD38" s="188">
        <v>8</v>
      </c>
      <c r="AE38" s="188">
        <v>8</v>
      </c>
      <c r="AF38" s="208">
        <v>3</v>
      </c>
      <c r="AG38" s="235">
        <v>1</v>
      </c>
      <c r="AH38" s="209">
        <v>5</v>
      </c>
      <c r="AI38" s="209">
        <v>5</v>
      </c>
      <c r="AJ38" s="209">
        <v>7</v>
      </c>
      <c r="AK38" s="236">
        <v>5</v>
      </c>
      <c r="AL38" s="237">
        <v>6</v>
      </c>
      <c r="AM38" s="238">
        <v>3</v>
      </c>
      <c r="AN38" s="238">
        <v>3</v>
      </c>
      <c r="AO38" s="43">
        <v>1</v>
      </c>
    </row>
    <row r="39" spans="1:41" ht="15.75" customHeight="1" x14ac:dyDescent="0.25">
      <c r="A39" s="219">
        <v>36</v>
      </c>
      <c r="B39" s="203">
        <v>36</v>
      </c>
      <c r="C39" s="203" t="s">
        <v>17</v>
      </c>
      <c r="D39" s="203" t="s">
        <v>29</v>
      </c>
      <c r="E39" s="203">
        <v>6</v>
      </c>
      <c r="F39" s="203" t="s">
        <v>62</v>
      </c>
      <c r="G39" s="187" t="s">
        <v>19</v>
      </c>
      <c r="H39" s="188" t="s">
        <v>20</v>
      </c>
      <c r="I39" s="205" t="s">
        <v>21</v>
      </c>
      <c r="J39" s="188" t="s">
        <v>22</v>
      </c>
      <c r="K39" s="188" t="s">
        <v>20</v>
      </c>
      <c r="L39" s="188" t="s">
        <v>21</v>
      </c>
      <c r="M39" s="188">
        <v>10</v>
      </c>
      <c r="N39" s="208" t="s">
        <v>21</v>
      </c>
      <c r="O39" s="209" t="s">
        <v>24</v>
      </c>
      <c r="P39" s="209" t="s">
        <v>24</v>
      </c>
      <c r="Q39" s="232" t="s">
        <v>24</v>
      </c>
      <c r="R39" s="188" t="s">
        <v>23</v>
      </c>
      <c r="S39" s="188" t="s">
        <v>24</v>
      </c>
      <c r="T39" s="188" t="s">
        <v>24</v>
      </c>
      <c r="U39" s="188">
        <v>2</v>
      </c>
      <c r="V39" s="188">
        <v>5</v>
      </c>
      <c r="W39" s="188">
        <v>3</v>
      </c>
      <c r="X39" s="188">
        <v>3</v>
      </c>
      <c r="Y39" s="188">
        <v>3</v>
      </c>
      <c r="Z39" s="233" t="s">
        <v>24</v>
      </c>
      <c r="AA39" s="234" t="s">
        <v>24</v>
      </c>
      <c r="AB39" s="234" t="s">
        <v>24</v>
      </c>
      <c r="AC39" s="234" t="s">
        <v>24</v>
      </c>
      <c r="AD39" s="188">
        <v>2</v>
      </c>
      <c r="AE39" s="188">
        <v>7</v>
      </c>
      <c r="AF39" s="208">
        <v>9</v>
      </c>
      <c r="AG39" s="235">
        <v>10</v>
      </c>
      <c r="AH39" s="209">
        <v>8</v>
      </c>
      <c r="AI39" s="209">
        <v>10</v>
      </c>
      <c r="AJ39" s="209">
        <v>10</v>
      </c>
      <c r="AK39" s="236">
        <v>9</v>
      </c>
      <c r="AL39" s="237">
        <v>4</v>
      </c>
      <c r="AM39" s="238">
        <v>4</v>
      </c>
      <c r="AN39" s="238">
        <v>3</v>
      </c>
      <c r="AO39" s="43">
        <v>3</v>
      </c>
    </row>
    <row r="40" spans="1:41" ht="15.75" customHeight="1" x14ac:dyDescent="0.25">
      <c r="A40" s="219">
        <v>37</v>
      </c>
      <c r="B40" s="203">
        <v>62</v>
      </c>
      <c r="C40" s="203" t="s">
        <v>17</v>
      </c>
      <c r="D40" s="203" t="s">
        <v>29</v>
      </c>
      <c r="E40" s="203">
        <v>23</v>
      </c>
      <c r="F40" s="231" t="s">
        <v>62</v>
      </c>
      <c r="G40" s="187" t="s">
        <v>19</v>
      </c>
      <c r="H40" s="188" t="s">
        <v>20</v>
      </c>
      <c r="I40" s="205" t="s">
        <v>21</v>
      </c>
      <c r="J40" s="188" t="s">
        <v>22</v>
      </c>
      <c r="K40" s="188" t="s">
        <v>20</v>
      </c>
      <c r="L40" s="188" t="s">
        <v>21</v>
      </c>
      <c r="M40" s="188">
        <v>10</v>
      </c>
      <c r="N40" s="208" t="s">
        <v>21</v>
      </c>
      <c r="O40" s="209" t="s">
        <v>23</v>
      </c>
      <c r="P40" s="209" t="s">
        <v>23</v>
      </c>
      <c r="Q40" s="232" t="s">
        <v>24</v>
      </c>
      <c r="R40" s="188" t="s">
        <v>19</v>
      </c>
      <c r="S40" s="188" t="s">
        <v>19</v>
      </c>
      <c r="T40" s="188" t="s">
        <v>19</v>
      </c>
      <c r="U40" s="188">
        <v>2</v>
      </c>
      <c r="V40" s="188">
        <v>6</v>
      </c>
      <c r="W40" s="188">
        <v>3</v>
      </c>
      <c r="X40" s="188">
        <v>3</v>
      </c>
      <c r="Y40" s="188">
        <v>3</v>
      </c>
      <c r="Z40" s="233" t="s">
        <v>19</v>
      </c>
      <c r="AA40" s="234" t="s">
        <v>23</v>
      </c>
      <c r="AB40" s="234" t="s">
        <v>23</v>
      </c>
      <c r="AC40" s="234" t="s">
        <v>19</v>
      </c>
      <c r="AD40" s="205">
        <v>3</v>
      </c>
      <c r="AE40" s="188">
        <v>2</v>
      </c>
      <c r="AF40" s="208">
        <v>4</v>
      </c>
      <c r="AG40" s="235">
        <v>3</v>
      </c>
      <c r="AH40" s="209">
        <v>4</v>
      </c>
      <c r="AI40" s="209">
        <v>3</v>
      </c>
      <c r="AJ40" s="209">
        <v>4</v>
      </c>
      <c r="AK40" s="236">
        <v>4</v>
      </c>
      <c r="AL40" s="237">
        <v>3</v>
      </c>
      <c r="AM40" s="238">
        <v>5</v>
      </c>
      <c r="AN40" s="238">
        <v>4</v>
      </c>
      <c r="AO40" s="43">
        <v>3</v>
      </c>
    </row>
    <row r="41" spans="1:41" ht="15.75" customHeight="1" x14ac:dyDescent="0.25">
      <c r="A41" s="219">
        <v>38</v>
      </c>
      <c r="B41" s="204">
        <v>39</v>
      </c>
      <c r="C41" s="204" t="s">
        <v>17</v>
      </c>
      <c r="D41" s="203" t="s">
        <v>29</v>
      </c>
      <c r="E41" s="204">
        <v>6</v>
      </c>
      <c r="F41" s="239" t="s">
        <v>72</v>
      </c>
      <c r="G41" s="187" t="s">
        <v>19</v>
      </c>
      <c r="H41" s="188" t="s">
        <v>20</v>
      </c>
      <c r="I41" s="205" t="s">
        <v>21</v>
      </c>
      <c r="J41" s="188" t="s">
        <v>36</v>
      </c>
      <c r="K41" s="188" t="s">
        <v>152</v>
      </c>
      <c r="L41" s="188">
        <v>3</v>
      </c>
      <c r="M41" s="188">
        <v>10</v>
      </c>
      <c r="N41" s="208" t="s">
        <v>162</v>
      </c>
      <c r="O41" s="242" t="s">
        <v>24</v>
      </c>
      <c r="P41" s="242" t="s">
        <v>24</v>
      </c>
      <c r="Q41" s="243" t="s">
        <v>24</v>
      </c>
      <c r="R41" s="205" t="s">
        <v>23</v>
      </c>
      <c r="S41" s="205" t="s">
        <v>24</v>
      </c>
      <c r="T41" s="205" t="s">
        <v>24</v>
      </c>
      <c r="U41" s="188">
        <v>1</v>
      </c>
      <c r="V41" s="188">
        <v>6</v>
      </c>
      <c r="W41" s="188">
        <v>6</v>
      </c>
      <c r="X41" s="188">
        <v>7</v>
      </c>
      <c r="Y41" s="188">
        <v>7</v>
      </c>
      <c r="Z41" s="245" t="s">
        <v>23</v>
      </c>
      <c r="AA41" s="246" t="s">
        <v>19</v>
      </c>
      <c r="AB41" s="246" t="s">
        <v>19</v>
      </c>
      <c r="AC41" s="246" t="s">
        <v>23</v>
      </c>
      <c r="AD41" s="253">
        <v>6</v>
      </c>
      <c r="AE41" s="205">
        <v>9</v>
      </c>
      <c r="AF41" s="244">
        <v>8</v>
      </c>
      <c r="AG41" s="247">
        <v>4</v>
      </c>
      <c r="AH41" s="242">
        <v>4</v>
      </c>
      <c r="AI41" s="242">
        <v>6</v>
      </c>
      <c r="AJ41" s="242">
        <v>6</v>
      </c>
      <c r="AK41" s="248">
        <v>6</v>
      </c>
      <c r="AL41" s="249">
        <v>8</v>
      </c>
      <c r="AM41" s="250">
        <v>8</v>
      </c>
      <c r="AN41" s="250">
        <v>4</v>
      </c>
      <c r="AO41" s="193">
        <v>1</v>
      </c>
    </row>
    <row r="42" spans="1:41" ht="15.75" customHeight="1" x14ac:dyDescent="0.25">
      <c r="A42" s="219">
        <v>39</v>
      </c>
      <c r="B42" s="203">
        <v>28</v>
      </c>
      <c r="C42" s="189" t="s">
        <v>17</v>
      </c>
      <c r="D42" s="203" t="s">
        <v>29</v>
      </c>
      <c r="E42" s="189">
        <v>3</v>
      </c>
      <c r="F42" s="239" t="s">
        <v>72</v>
      </c>
      <c r="G42" s="187" t="s">
        <v>19</v>
      </c>
      <c r="H42" s="188" t="s">
        <v>20</v>
      </c>
      <c r="I42" s="205" t="s">
        <v>21</v>
      </c>
      <c r="J42" s="188" t="s">
        <v>36</v>
      </c>
      <c r="K42" s="188" t="s">
        <v>51</v>
      </c>
      <c r="L42" s="188">
        <v>1</v>
      </c>
      <c r="M42" s="188">
        <v>2</v>
      </c>
      <c r="N42" s="208" t="s">
        <v>166</v>
      </c>
      <c r="O42" s="209" t="s">
        <v>24</v>
      </c>
      <c r="P42" s="209" t="s">
        <v>19</v>
      </c>
      <c r="Q42" s="188" t="s">
        <v>24</v>
      </c>
      <c r="R42" s="188" t="s">
        <v>24</v>
      </c>
      <c r="S42" s="188" t="s">
        <v>24</v>
      </c>
      <c r="T42" s="188" t="s">
        <v>24</v>
      </c>
      <c r="U42" s="188">
        <v>6</v>
      </c>
      <c r="V42" s="188">
        <v>10</v>
      </c>
      <c r="W42" s="188">
        <v>10</v>
      </c>
      <c r="X42" s="188">
        <v>10</v>
      </c>
      <c r="Y42" s="188">
        <v>10</v>
      </c>
      <c r="Z42" s="233" t="s">
        <v>24</v>
      </c>
      <c r="AA42" s="234" t="s">
        <v>24</v>
      </c>
      <c r="AB42" s="234" t="s">
        <v>24</v>
      </c>
      <c r="AC42" s="234" t="s">
        <v>24</v>
      </c>
      <c r="AD42" s="136">
        <v>2</v>
      </c>
      <c r="AE42" s="136">
        <v>10</v>
      </c>
      <c r="AF42" s="223">
        <v>10</v>
      </c>
      <c r="AG42" s="226">
        <v>10</v>
      </c>
      <c r="AH42" s="227">
        <v>10</v>
      </c>
      <c r="AI42" s="227">
        <v>10</v>
      </c>
      <c r="AJ42" s="227">
        <v>10</v>
      </c>
      <c r="AK42" s="228">
        <v>10</v>
      </c>
      <c r="AL42" s="229">
        <v>10</v>
      </c>
      <c r="AM42" s="230">
        <v>10</v>
      </c>
      <c r="AN42" s="230">
        <v>10</v>
      </c>
      <c r="AO42" s="46">
        <v>10</v>
      </c>
    </row>
    <row r="43" spans="1:41" ht="15.75" customHeight="1" x14ac:dyDescent="0.25">
      <c r="A43" s="219">
        <v>40</v>
      </c>
      <c r="B43" s="203">
        <v>31</v>
      </c>
      <c r="C43" s="203" t="s">
        <v>17</v>
      </c>
      <c r="D43" s="203" t="s">
        <v>29</v>
      </c>
      <c r="E43" s="203">
        <v>10</v>
      </c>
      <c r="F43" s="239" t="s">
        <v>69</v>
      </c>
      <c r="G43" s="187" t="s">
        <v>19</v>
      </c>
      <c r="H43" s="188" t="s">
        <v>20</v>
      </c>
      <c r="I43" s="205" t="s">
        <v>21</v>
      </c>
      <c r="J43" s="188" t="s">
        <v>36</v>
      </c>
      <c r="K43" s="188" t="s">
        <v>51</v>
      </c>
      <c r="L43" s="188">
        <v>7</v>
      </c>
      <c r="M43" s="188">
        <v>1</v>
      </c>
      <c r="N43" s="208" t="s">
        <v>165</v>
      </c>
      <c r="O43" s="209" t="s">
        <v>24</v>
      </c>
      <c r="P43" s="209" t="s">
        <v>24</v>
      </c>
      <c r="Q43" s="232" t="s">
        <v>24</v>
      </c>
      <c r="R43" s="188" t="s">
        <v>24</v>
      </c>
      <c r="S43" s="188" t="s">
        <v>24</v>
      </c>
      <c r="T43" s="188" t="s">
        <v>24</v>
      </c>
      <c r="U43" s="188">
        <v>7</v>
      </c>
      <c r="V43" s="188">
        <v>8</v>
      </c>
      <c r="W43" s="188">
        <v>5</v>
      </c>
      <c r="X43" s="188">
        <v>4</v>
      </c>
      <c r="Y43" s="188">
        <v>4</v>
      </c>
      <c r="Z43" s="233" t="s">
        <v>24</v>
      </c>
      <c r="AA43" s="234" t="s">
        <v>24</v>
      </c>
      <c r="AB43" s="234" t="s">
        <v>19</v>
      </c>
      <c r="AC43" s="234" t="s">
        <v>19</v>
      </c>
      <c r="AD43" s="188">
        <v>1</v>
      </c>
      <c r="AE43" s="188">
        <v>1</v>
      </c>
      <c r="AF43" s="208">
        <v>2</v>
      </c>
      <c r="AG43" s="235">
        <v>8</v>
      </c>
      <c r="AH43" s="209">
        <v>9</v>
      </c>
      <c r="AI43" s="209">
        <v>7</v>
      </c>
      <c r="AJ43" s="209">
        <v>9</v>
      </c>
      <c r="AK43" s="236">
        <v>9</v>
      </c>
      <c r="AL43" s="237">
        <v>10</v>
      </c>
      <c r="AM43" s="238">
        <v>10</v>
      </c>
      <c r="AN43" s="238">
        <v>10</v>
      </c>
      <c r="AO43" s="43">
        <v>9</v>
      </c>
    </row>
    <row r="44" spans="1:41" ht="15.75" customHeight="1" x14ac:dyDescent="0.25">
      <c r="A44" s="219">
        <v>41</v>
      </c>
      <c r="B44" s="203">
        <v>60</v>
      </c>
      <c r="C44" s="203" t="s">
        <v>17</v>
      </c>
      <c r="D44" s="203" t="s">
        <v>135</v>
      </c>
      <c r="E44" s="203">
        <v>10</v>
      </c>
      <c r="F44" s="239" t="s">
        <v>72</v>
      </c>
      <c r="G44" s="187" t="s">
        <v>19</v>
      </c>
      <c r="H44" s="188" t="s">
        <v>20</v>
      </c>
      <c r="I44" s="205" t="s">
        <v>20</v>
      </c>
      <c r="J44" s="188" t="s">
        <v>22</v>
      </c>
      <c r="K44" s="188" t="s">
        <v>20</v>
      </c>
      <c r="L44" s="188" t="s">
        <v>20</v>
      </c>
      <c r="M44" s="188">
        <v>9</v>
      </c>
      <c r="N44" s="208" t="s">
        <v>20</v>
      </c>
      <c r="O44" s="209" t="s">
        <v>24</v>
      </c>
      <c r="P44" s="209" t="s">
        <v>24</v>
      </c>
      <c r="Q44" s="232" t="s">
        <v>24</v>
      </c>
      <c r="R44" s="188" t="s">
        <v>23</v>
      </c>
      <c r="S44" s="188" t="s">
        <v>24</v>
      </c>
      <c r="T44" s="188" t="s">
        <v>24</v>
      </c>
      <c r="U44" s="188">
        <v>9</v>
      </c>
      <c r="V44" s="188">
        <v>8</v>
      </c>
      <c r="W44" s="188">
        <v>10</v>
      </c>
      <c r="X44" s="188">
        <v>9</v>
      </c>
      <c r="Y44" s="188">
        <v>9</v>
      </c>
      <c r="Z44" s="233" t="s">
        <v>24</v>
      </c>
      <c r="AA44" s="234" t="s">
        <v>24</v>
      </c>
      <c r="AB44" s="234" t="s">
        <v>24</v>
      </c>
      <c r="AC44" s="234" t="s">
        <v>24</v>
      </c>
      <c r="AD44" s="188">
        <v>10</v>
      </c>
      <c r="AE44" s="188">
        <v>10</v>
      </c>
      <c r="AF44" s="208">
        <v>9</v>
      </c>
      <c r="AG44" s="235">
        <v>10</v>
      </c>
      <c r="AH44" s="209">
        <v>8</v>
      </c>
      <c r="AI44" s="209">
        <v>10</v>
      </c>
      <c r="AJ44" s="209">
        <v>10</v>
      </c>
      <c r="AK44" s="236">
        <v>9</v>
      </c>
      <c r="AL44" s="237">
        <v>4</v>
      </c>
      <c r="AM44" s="238">
        <v>4</v>
      </c>
      <c r="AN44" s="238">
        <v>3</v>
      </c>
      <c r="AO44" s="43">
        <v>3</v>
      </c>
    </row>
    <row r="45" spans="1:41" ht="15.75" customHeight="1" x14ac:dyDescent="0.25">
      <c r="A45" s="219">
        <v>42</v>
      </c>
      <c r="B45" s="203">
        <v>31</v>
      </c>
      <c r="C45" s="203" t="s">
        <v>25</v>
      </c>
      <c r="D45" s="203" t="s">
        <v>135</v>
      </c>
      <c r="E45" s="203">
        <v>3</v>
      </c>
      <c r="F45" s="252" t="s">
        <v>69</v>
      </c>
      <c r="G45" s="187" t="s">
        <v>19</v>
      </c>
      <c r="H45" s="188" t="s">
        <v>20</v>
      </c>
      <c r="I45" s="205" t="s">
        <v>20</v>
      </c>
      <c r="J45" s="188" t="s">
        <v>22</v>
      </c>
      <c r="K45" s="188" t="s">
        <v>20</v>
      </c>
      <c r="L45" s="188" t="s">
        <v>20</v>
      </c>
      <c r="M45" s="188">
        <v>10</v>
      </c>
      <c r="N45" s="208" t="s">
        <v>20</v>
      </c>
      <c r="O45" s="209" t="s">
        <v>24</v>
      </c>
      <c r="P45" s="209" t="s">
        <v>24</v>
      </c>
      <c r="Q45" s="232" t="s">
        <v>24</v>
      </c>
      <c r="R45" s="188" t="s">
        <v>24</v>
      </c>
      <c r="S45" s="188" t="s">
        <v>24</v>
      </c>
      <c r="T45" s="188" t="s">
        <v>24</v>
      </c>
      <c r="U45" s="188">
        <v>2</v>
      </c>
      <c r="V45" s="188">
        <v>5</v>
      </c>
      <c r="W45" s="188">
        <v>3</v>
      </c>
      <c r="X45" s="188">
        <v>3</v>
      </c>
      <c r="Y45" s="188">
        <v>3</v>
      </c>
      <c r="Z45" s="233" t="s">
        <v>24</v>
      </c>
      <c r="AA45" s="234" t="s">
        <v>24</v>
      </c>
      <c r="AB45" s="234" t="s">
        <v>19</v>
      </c>
      <c r="AC45" s="234" t="s">
        <v>19</v>
      </c>
      <c r="AD45" s="188">
        <v>1</v>
      </c>
      <c r="AE45" s="188">
        <v>8</v>
      </c>
      <c r="AF45" s="208">
        <v>3</v>
      </c>
      <c r="AG45" s="235">
        <v>1</v>
      </c>
      <c r="AH45" s="209">
        <v>5</v>
      </c>
      <c r="AI45" s="209">
        <v>5</v>
      </c>
      <c r="AJ45" s="209">
        <v>7</v>
      </c>
      <c r="AK45" s="236">
        <v>5</v>
      </c>
      <c r="AL45" s="237">
        <v>6</v>
      </c>
      <c r="AM45" s="238">
        <v>3</v>
      </c>
      <c r="AN45" s="238">
        <v>3</v>
      </c>
      <c r="AO45" s="43">
        <v>1</v>
      </c>
    </row>
    <row r="46" spans="1:41" ht="15.75" customHeight="1" x14ac:dyDescent="0.25">
      <c r="A46" s="219">
        <v>43</v>
      </c>
      <c r="B46" s="203">
        <v>62</v>
      </c>
      <c r="C46" s="203" t="s">
        <v>25</v>
      </c>
      <c r="D46" s="203" t="s">
        <v>135</v>
      </c>
      <c r="E46" s="203">
        <v>22</v>
      </c>
      <c r="F46" s="239" t="s">
        <v>72</v>
      </c>
      <c r="G46" s="187" t="s">
        <v>19</v>
      </c>
      <c r="H46" s="188" t="s">
        <v>20</v>
      </c>
      <c r="I46" s="205" t="s">
        <v>20</v>
      </c>
      <c r="J46" s="188" t="s">
        <v>22</v>
      </c>
      <c r="K46" s="188" t="s">
        <v>20</v>
      </c>
      <c r="L46" s="188" t="s">
        <v>20</v>
      </c>
      <c r="M46" s="188">
        <v>10</v>
      </c>
      <c r="N46" s="208" t="s">
        <v>20</v>
      </c>
      <c r="O46" s="209" t="s">
        <v>24</v>
      </c>
      <c r="P46" s="209" t="s">
        <v>24</v>
      </c>
      <c r="Q46" s="232" t="s">
        <v>23</v>
      </c>
      <c r="R46" s="188" t="s">
        <v>19</v>
      </c>
      <c r="S46" s="188" t="s">
        <v>19</v>
      </c>
      <c r="T46" s="188" t="s">
        <v>23</v>
      </c>
      <c r="U46" s="188">
        <v>7</v>
      </c>
      <c r="V46" s="188">
        <v>8</v>
      </c>
      <c r="W46" s="188">
        <v>5</v>
      </c>
      <c r="X46" s="188">
        <v>4</v>
      </c>
      <c r="Y46" s="188">
        <v>4</v>
      </c>
      <c r="Z46" s="233" t="s">
        <v>23</v>
      </c>
      <c r="AA46" s="234" t="s">
        <v>19</v>
      </c>
      <c r="AB46" s="234" t="s">
        <v>19</v>
      </c>
      <c r="AC46" s="234" t="s">
        <v>23</v>
      </c>
      <c r="AD46" s="188">
        <v>8</v>
      </c>
      <c r="AE46" s="188">
        <v>8</v>
      </c>
      <c r="AF46" s="208">
        <v>6</v>
      </c>
      <c r="AG46" s="235">
        <v>5</v>
      </c>
      <c r="AH46" s="209">
        <v>5</v>
      </c>
      <c r="AI46" s="209">
        <v>6</v>
      </c>
      <c r="AJ46" s="209">
        <v>6</v>
      </c>
      <c r="AK46" s="236">
        <v>6</v>
      </c>
      <c r="AL46" s="237">
        <v>4</v>
      </c>
      <c r="AM46" s="238">
        <v>5</v>
      </c>
      <c r="AN46" s="238">
        <v>3</v>
      </c>
      <c r="AO46" s="43">
        <v>3</v>
      </c>
    </row>
    <row r="47" spans="1:41" ht="15.75" customHeight="1" x14ac:dyDescent="0.25">
      <c r="A47" s="219">
        <v>44</v>
      </c>
      <c r="B47" s="203">
        <v>26</v>
      </c>
      <c r="C47" s="203" t="s">
        <v>17</v>
      </c>
      <c r="D47" s="203" t="s">
        <v>135</v>
      </c>
      <c r="E47" s="203">
        <v>1</v>
      </c>
      <c r="F47" s="231" t="s">
        <v>62</v>
      </c>
      <c r="G47" s="187" t="s">
        <v>19</v>
      </c>
      <c r="H47" s="188" t="s">
        <v>20</v>
      </c>
      <c r="I47" s="205" t="s">
        <v>21</v>
      </c>
      <c r="J47" s="188" t="s">
        <v>22</v>
      </c>
      <c r="K47" s="188" t="s">
        <v>20</v>
      </c>
      <c r="L47" s="188" t="s">
        <v>21</v>
      </c>
      <c r="M47" s="188">
        <v>7</v>
      </c>
      <c r="N47" s="188" t="s">
        <v>21</v>
      </c>
      <c r="O47" s="209" t="s">
        <v>23</v>
      </c>
      <c r="P47" s="209" t="s">
        <v>19</v>
      </c>
      <c r="Q47" s="232" t="s">
        <v>19</v>
      </c>
      <c r="R47" s="188" t="s">
        <v>19</v>
      </c>
      <c r="S47" s="188" t="s">
        <v>19</v>
      </c>
      <c r="T47" s="188" t="s">
        <v>23</v>
      </c>
      <c r="U47" s="188">
        <v>5</v>
      </c>
      <c r="V47" s="188">
        <v>5</v>
      </c>
      <c r="W47" s="188">
        <v>6</v>
      </c>
      <c r="X47" s="188">
        <v>5</v>
      </c>
      <c r="Y47" s="188">
        <v>5</v>
      </c>
      <c r="Z47" s="233" t="s">
        <v>24</v>
      </c>
      <c r="AA47" s="234" t="s">
        <v>23</v>
      </c>
      <c r="AB47" s="234" t="s">
        <v>24</v>
      </c>
      <c r="AC47" s="234" t="s">
        <v>24</v>
      </c>
      <c r="AD47" s="188">
        <v>7</v>
      </c>
      <c r="AE47" s="188">
        <v>6</v>
      </c>
      <c r="AF47" s="208">
        <v>5</v>
      </c>
      <c r="AG47" s="235">
        <v>6</v>
      </c>
      <c r="AH47" s="209">
        <v>7</v>
      </c>
      <c r="AI47" s="209">
        <v>6</v>
      </c>
      <c r="AJ47" s="209">
        <v>7</v>
      </c>
      <c r="AK47" s="236">
        <v>8</v>
      </c>
      <c r="AL47" s="237">
        <v>8</v>
      </c>
      <c r="AM47" s="238">
        <v>7</v>
      </c>
      <c r="AN47" s="238">
        <v>8</v>
      </c>
      <c r="AO47" s="43">
        <v>7</v>
      </c>
    </row>
    <row r="48" spans="1:41" ht="15.75" customHeight="1" x14ac:dyDescent="0.25">
      <c r="A48" s="219">
        <v>45</v>
      </c>
      <c r="B48" s="203">
        <v>61</v>
      </c>
      <c r="C48" s="203" t="s">
        <v>17</v>
      </c>
      <c r="D48" s="203" t="s">
        <v>135</v>
      </c>
      <c r="E48" s="203">
        <v>34</v>
      </c>
      <c r="F48" s="239" t="s">
        <v>69</v>
      </c>
      <c r="G48" s="187" t="s">
        <v>19</v>
      </c>
      <c r="H48" s="188" t="s">
        <v>20</v>
      </c>
      <c r="I48" s="205" t="s">
        <v>21</v>
      </c>
      <c r="J48" s="188" t="s">
        <v>22</v>
      </c>
      <c r="K48" s="188" t="s">
        <v>20</v>
      </c>
      <c r="L48" s="188" t="s">
        <v>21</v>
      </c>
      <c r="M48" s="188">
        <v>9</v>
      </c>
      <c r="N48" s="188" t="s">
        <v>21</v>
      </c>
      <c r="O48" s="209" t="s">
        <v>24</v>
      </c>
      <c r="P48" s="209" t="s">
        <v>24</v>
      </c>
      <c r="Q48" s="232" t="s">
        <v>24</v>
      </c>
      <c r="R48" s="188" t="s">
        <v>23</v>
      </c>
      <c r="S48" s="188" t="s">
        <v>24</v>
      </c>
      <c r="T48" s="188" t="s">
        <v>24</v>
      </c>
      <c r="U48" s="188">
        <v>1</v>
      </c>
      <c r="V48" s="188">
        <v>1</v>
      </c>
      <c r="W48" s="188">
        <v>3</v>
      </c>
      <c r="X48" s="188">
        <v>3</v>
      </c>
      <c r="Y48" s="188">
        <v>3</v>
      </c>
      <c r="Z48" s="233" t="s">
        <v>24</v>
      </c>
      <c r="AA48" s="234" t="s">
        <v>24</v>
      </c>
      <c r="AB48" s="234" t="s">
        <v>24</v>
      </c>
      <c r="AC48" s="234" t="s">
        <v>23</v>
      </c>
      <c r="AD48" s="188">
        <v>1</v>
      </c>
      <c r="AE48" s="188">
        <v>4</v>
      </c>
      <c r="AF48" s="208">
        <v>2</v>
      </c>
      <c r="AG48" s="235">
        <v>4</v>
      </c>
      <c r="AH48" s="209">
        <v>4</v>
      </c>
      <c r="AI48" s="209">
        <v>1</v>
      </c>
      <c r="AJ48" s="209">
        <v>4</v>
      </c>
      <c r="AK48" s="236">
        <v>1</v>
      </c>
      <c r="AL48" s="237">
        <v>4</v>
      </c>
      <c r="AM48" s="238">
        <v>2</v>
      </c>
      <c r="AN48" s="238">
        <v>1</v>
      </c>
      <c r="AO48" s="43">
        <v>1</v>
      </c>
    </row>
    <row r="49" spans="1:41" ht="15.75" customHeight="1" x14ac:dyDescent="0.25">
      <c r="A49" s="219">
        <v>46</v>
      </c>
      <c r="B49" s="203">
        <v>31</v>
      </c>
      <c r="C49" s="203" t="s">
        <v>25</v>
      </c>
      <c r="D49" s="203" t="s">
        <v>135</v>
      </c>
      <c r="E49" s="203">
        <v>8</v>
      </c>
      <c r="F49" s="239" t="s">
        <v>72</v>
      </c>
      <c r="G49" s="187" t="s">
        <v>19</v>
      </c>
      <c r="H49" s="188" t="s">
        <v>20</v>
      </c>
      <c r="I49" s="205" t="s">
        <v>21</v>
      </c>
      <c r="J49" s="188" t="s">
        <v>22</v>
      </c>
      <c r="K49" s="188" t="s">
        <v>20</v>
      </c>
      <c r="L49" s="188" t="s">
        <v>21</v>
      </c>
      <c r="M49" s="188">
        <v>10</v>
      </c>
      <c r="N49" s="188" t="s">
        <v>21</v>
      </c>
      <c r="O49" s="209" t="s">
        <v>24</v>
      </c>
      <c r="P49" s="209" t="s">
        <v>24</v>
      </c>
      <c r="Q49" s="232" t="s">
        <v>19</v>
      </c>
      <c r="R49" s="188" t="s">
        <v>19</v>
      </c>
      <c r="S49" s="188" t="s">
        <v>19</v>
      </c>
      <c r="T49" s="188" t="s">
        <v>19</v>
      </c>
      <c r="U49" s="188">
        <v>1</v>
      </c>
      <c r="V49" s="188">
        <v>7</v>
      </c>
      <c r="W49" s="188">
        <v>8</v>
      </c>
      <c r="X49" s="188">
        <v>8</v>
      </c>
      <c r="Y49" s="188">
        <v>7</v>
      </c>
      <c r="Z49" s="233" t="s">
        <v>24</v>
      </c>
      <c r="AA49" s="234" t="s">
        <v>24</v>
      </c>
      <c r="AB49" s="234" t="s">
        <v>23</v>
      </c>
      <c r="AC49" s="234" t="s">
        <v>24</v>
      </c>
      <c r="AD49" s="188">
        <v>2</v>
      </c>
      <c r="AE49" s="188">
        <v>2</v>
      </c>
      <c r="AF49" s="208">
        <v>2</v>
      </c>
      <c r="AG49" s="235">
        <v>7</v>
      </c>
      <c r="AH49" s="209">
        <v>7</v>
      </c>
      <c r="AI49" s="209">
        <v>7</v>
      </c>
      <c r="AJ49" s="209">
        <v>7</v>
      </c>
      <c r="AK49" s="236">
        <v>7</v>
      </c>
      <c r="AL49" s="237">
        <v>3</v>
      </c>
      <c r="AM49" s="238">
        <v>3</v>
      </c>
      <c r="AN49" s="238">
        <v>2</v>
      </c>
      <c r="AO49" s="43">
        <v>3</v>
      </c>
    </row>
    <row r="50" spans="1:41" ht="15.75" customHeight="1" x14ac:dyDescent="0.25">
      <c r="A50" s="219">
        <v>47</v>
      </c>
      <c r="B50" s="203">
        <v>31</v>
      </c>
      <c r="C50" s="203" t="s">
        <v>17</v>
      </c>
      <c r="D50" s="203" t="s">
        <v>135</v>
      </c>
      <c r="E50" s="203">
        <v>9</v>
      </c>
      <c r="F50" s="239" t="s">
        <v>72</v>
      </c>
      <c r="G50" s="187" t="s">
        <v>19</v>
      </c>
      <c r="H50" s="188" t="s">
        <v>20</v>
      </c>
      <c r="I50" s="205" t="s">
        <v>21</v>
      </c>
      <c r="J50" s="188" t="s">
        <v>36</v>
      </c>
      <c r="K50" s="188" t="s">
        <v>152</v>
      </c>
      <c r="L50" s="188">
        <v>2</v>
      </c>
      <c r="M50" s="188">
        <v>2</v>
      </c>
      <c r="N50" s="188" t="s">
        <v>161</v>
      </c>
      <c r="O50" s="209" t="s">
        <v>24</v>
      </c>
      <c r="P50" s="209" t="s">
        <v>24</v>
      </c>
      <c r="Q50" s="232" t="s">
        <v>24</v>
      </c>
      <c r="R50" s="188" t="s">
        <v>24</v>
      </c>
      <c r="S50" s="188" t="s">
        <v>24</v>
      </c>
      <c r="T50" s="188" t="s">
        <v>19</v>
      </c>
      <c r="U50" s="188">
        <v>1</v>
      </c>
      <c r="V50" s="188">
        <v>1</v>
      </c>
      <c r="W50" s="188">
        <v>1</v>
      </c>
      <c r="X50" s="188">
        <v>1</v>
      </c>
      <c r="Y50" s="188">
        <v>1</v>
      </c>
      <c r="Z50" s="233" t="s">
        <v>24</v>
      </c>
      <c r="AA50" s="234" t="s">
        <v>24</v>
      </c>
      <c r="AB50" s="234" t="s">
        <v>24</v>
      </c>
      <c r="AC50" s="234" t="s">
        <v>24</v>
      </c>
      <c r="AD50" s="188">
        <v>7</v>
      </c>
      <c r="AE50" s="188">
        <v>1</v>
      </c>
      <c r="AF50" s="208">
        <v>1</v>
      </c>
      <c r="AG50" s="235">
        <v>8</v>
      </c>
      <c r="AH50" s="209">
        <v>8</v>
      </c>
      <c r="AI50" s="209">
        <v>8</v>
      </c>
      <c r="AJ50" s="209">
        <v>7</v>
      </c>
      <c r="AK50" s="236">
        <v>7</v>
      </c>
      <c r="AL50" s="237">
        <v>6</v>
      </c>
      <c r="AM50" s="238">
        <v>6</v>
      </c>
      <c r="AN50" s="238">
        <v>5</v>
      </c>
      <c r="AO50" s="43">
        <v>5</v>
      </c>
    </row>
    <row r="51" spans="1:41" ht="15.75" customHeight="1" x14ac:dyDescent="0.25">
      <c r="A51" s="219">
        <v>48</v>
      </c>
      <c r="B51" s="203">
        <v>30</v>
      </c>
      <c r="C51" s="203" t="s">
        <v>17</v>
      </c>
      <c r="D51" s="203" t="s">
        <v>135</v>
      </c>
      <c r="E51" s="203">
        <v>6</v>
      </c>
      <c r="F51" s="231" t="s">
        <v>62</v>
      </c>
      <c r="G51" s="187" t="s">
        <v>19</v>
      </c>
      <c r="H51" s="188" t="s">
        <v>20</v>
      </c>
      <c r="I51" s="205" t="s">
        <v>21</v>
      </c>
      <c r="J51" s="188" t="s">
        <v>36</v>
      </c>
      <c r="K51" s="188" t="s">
        <v>51</v>
      </c>
      <c r="L51" s="188">
        <v>2</v>
      </c>
      <c r="M51" s="188">
        <v>10</v>
      </c>
      <c r="N51" s="188" t="s">
        <v>164</v>
      </c>
      <c r="O51" s="209" t="s">
        <v>24</v>
      </c>
      <c r="P51" s="209" t="s">
        <v>24</v>
      </c>
      <c r="Q51" s="232" t="s">
        <v>24</v>
      </c>
      <c r="R51" s="188" t="s">
        <v>23</v>
      </c>
      <c r="S51" s="188" t="s">
        <v>24</v>
      </c>
      <c r="T51" s="188" t="s">
        <v>24</v>
      </c>
      <c r="U51" s="188">
        <v>8</v>
      </c>
      <c r="V51" s="188">
        <v>8</v>
      </c>
      <c r="W51" s="188">
        <v>8</v>
      </c>
      <c r="X51" s="188">
        <v>7</v>
      </c>
      <c r="Y51" s="188">
        <v>7</v>
      </c>
      <c r="Z51" s="233" t="s">
        <v>24</v>
      </c>
      <c r="AA51" s="234" t="s">
        <v>24</v>
      </c>
      <c r="AB51" s="234" t="s">
        <v>24</v>
      </c>
      <c r="AC51" s="234" t="s">
        <v>24</v>
      </c>
      <c r="AD51" s="188">
        <v>2</v>
      </c>
      <c r="AE51" s="188">
        <v>7</v>
      </c>
      <c r="AF51" s="208">
        <v>7</v>
      </c>
      <c r="AG51" s="235">
        <v>5</v>
      </c>
      <c r="AH51" s="209">
        <v>5</v>
      </c>
      <c r="AI51" s="209">
        <v>6</v>
      </c>
      <c r="AJ51" s="209">
        <v>5</v>
      </c>
      <c r="AK51" s="236">
        <v>4</v>
      </c>
      <c r="AL51" s="237">
        <v>7</v>
      </c>
      <c r="AM51" s="238">
        <v>7</v>
      </c>
      <c r="AN51" s="238">
        <v>8</v>
      </c>
      <c r="AO51" s="43">
        <v>2</v>
      </c>
    </row>
    <row r="52" spans="1:41" ht="15.75" customHeight="1" x14ac:dyDescent="0.25">
      <c r="A52" s="219">
        <v>49</v>
      </c>
      <c r="B52" s="203">
        <v>33</v>
      </c>
      <c r="C52" s="203" t="s">
        <v>17</v>
      </c>
      <c r="D52" s="203" t="s">
        <v>135</v>
      </c>
      <c r="E52" s="203">
        <v>5</v>
      </c>
      <c r="F52" s="231" t="s">
        <v>62</v>
      </c>
      <c r="G52" s="187" t="s">
        <v>24</v>
      </c>
      <c r="H52" s="188" t="s">
        <v>45</v>
      </c>
      <c r="I52" s="205">
        <v>5</v>
      </c>
      <c r="J52" s="188" t="s">
        <v>36</v>
      </c>
      <c r="K52" s="188" t="s">
        <v>51</v>
      </c>
      <c r="L52" s="188">
        <v>4</v>
      </c>
      <c r="M52" s="188">
        <v>7</v>
      </c>
      <c r="N52" s="188" t="s">
        <v>63</v>
      </c>
      <c r="O52" s="209" t="s">
        <v>24</v>
      </c>
      <c r="P52" s="209" t="s">
        <v>24</v>
      </c>
      <c r="Q52" s="232" t="s">
        <v>24</v>
      </c>
      <c r="R52" s="188" t="s">
        <v>24</v>
      </c>
      <c r="S52" s="188" t="s">
        <v>24</v>
      </c>
      <c r="T52" s="188" t="s">
        <v>19</v>
      </c>
      <c r="U52" s="188">
        <v>1</v>
      </c>
      <c r="V52" s="188">
        <v>1</v>
      </c>
      <c r="W52" s="188">
        <v>1</v>
      </c>
      <c r="X52" s="188">
        <v>1</v>
      </c>
      <c r="Y52" s="188">
        <v>1</v>
      </c>
      <c r="Z52" s="233" t="s">
        <v>24</v>
      </c>
      <c r="AA52" s="234" t="s">
        <v>24</v>
      </c>
      <c r="AB52" s="234" t="s">
        <v>24</v>
      </c>
      <c r="AC52" s="234" t="s">
        <v>24</v>
      </c>
      <c r="AD52" s="188">
        <v>2</v>
      </c>
      <c r="AE52" s="188">
        <v>1</v>
      </c>
      <c r="AF52" s="208">
        <v>1</v>
      </c>
      <c r="AG52" s="235">
        <v>8</v>
      </c>
      <c r="AH52" s="209">
        <v>8</v>
      </c>
      <c r="AI52" s="209">
        <v>8</v>
      </c>
      <c r="AJ52" s="209">
        <v>7</v>
      </c>
      <c r="AK52" s="236">
        <v>7</v>
      </c>
      <c r="AL52" s="237">
        <v>6</v>
      </c>
      <c r="AM52" s="238">
        <v>6</v>
      </c>
      <c r="AN52" s="238">
        <v>5</v>
      </c>
      <c r="AO52" s="43">
        <v>5</v>
      </c>
    </row>
    <row r="53" spans="1:41" ht="15.75" customHeight="1" x14ac:dyDescent="0.25">
      <c r="A53" s="219">
        <v>50</v>
      </c>
      <c r="B53" s="204">
        <v>30</v>
      </c>
      <c r="C53" s="203" t="s">
        <v>17</v>
      </c>
      <c r="D53" s="203" t="s">
        <v>133</v>
      </c>
      <c r="E53" s="203">
        <v>6</v>
      </c>
      <c r="F53" s="239" t="s">
        <v>69</v>
      </c>
      <c r="G53" s="187" t="s">
        <v>19</v>
      </c>
      <c r="H53" s="188" t="s">
        <v>20</v>
      </c>
      <c r="I53" s="205" t="s">
        <v>21</v>
      </c>
      <c r="J53" s="188" t="s">
        <v>22</v>
      </c>
      <c r="K53" s="188" t="s">
        <v>20</v>
      </c>
      <c r="L53" s="188" t="s">
        <v>21</v>
      </c>
      <c r="M53" s="188">
        <v>1</v>
      </c>
      <c r="N53" s="188" t="s">
        <v>21</v>
      </c>
      <c r="O53" s="209" t="s">
        <v>24</v>
      </c>
      <c r="P53" s="209" t="s">
        <v>24</v>
      </c>
      <c r="Q53" s="232" t="s">
        <v>24</v>
      </c>
      <c r="R53" s="188" t="s">
        <v>23</v>
      </c>
      <c r="S53" s="188" t="s">
        <v>24</v>
      </c>
      <c r="T53" s="188" t="s">
        <v>24</v>
      </c>
      <c r="U53" s="188">
        <v>9</v>
      </c>
      <c r="V53" s="188">
        <v>8</v>
      </c>
      <c r="W53" s="188">
        <v>10</v>
      </c>
      <c r="X53" s="188">
        <v>9</v>
      </c>
      <c r="Y53" s="188">
        <v>9</v>
      </c>
      <c r="Z53" s="233" t="s">
        <v>24</v>
      </c>
      <c r="AA53" s="234" t="s">
        <v>24</v>
      </c>
      <c r="AB53" s="234" t="s">
        <v>24</v>
      </c>
      <c r="AC53" s="234" t="s">
        <v>24</v>
      </c>
      <c r="AD53" s="188">
        <v>2</v>
      </c>
      <c r="AE53" s="188">
        <v>10</v>
      </c>
      <c r="AF53" s="208">
        <v>9</v>
      </c>
      <c r="AG53" s="235">
        <v>10</v>
      </c>
      <c r="AH53" s="209">
        <v>8</v>
      </c>
      <c r="AI53" s="209">
        <v>10</v>
      </c>
      <c r="AJ53" s="209">
        <v>10</v>
      </c>
      <c r="AK53" s="236">
        <v>9</v>
      </c>
      <c r="AL53" s="237">
        <v>4</v>
      </c>
      <c r="AM53" s="238">
        <v>4</v>
      </c>
      <c r="AN53" s="238">
        <v>3</v>
      </c>
      <c r="AO53" s="43">
        <v>3</v>
      </c>
    </row>
    <row r="54" spans="1:41" ht="15.75" customHeight="1" x14ac:dyDescent="0.25">
      <c r="A54" s="219">
        <v>51</v>
      </c>
      <c r="B54" s="203">
        <v>29</v>
      </c>
      <c r="C54" s="203" t="s">
        <v>17</v>
      </c>
      <c r="D54" s="203" t="s">
        <v>133</v>
      </c>
      <c r="E54" s="203">
        <v>7</v>
      </c>
      <c r="F54" s="252" t="s">
        <v>69</v>
      </c>
      <c r="G54" s="187" t="s">
        <v>19</v>
      </c>
      <c r="H54" s="188" t="s">
        <v>20</v>
      </c>
      <c r="I54" s="205" t="s">
        <v>21</v>
      </c>
      <c r="J54" s="188" t="s">
        <v>22</v>
      </c>
      <c r="K54" s="188" t="s">
        <v>20</v>
      </c>
      <c r="L54" s="188" t="s">
        <v>21</v>
      </c>
      <c r="M54" s="188">
        <v>7</v>
      </c>
      <c r="N54" s="188" t="s">
        <v>21</v>
      </c>
      <c r="O54" s="209" t="s">
        <v>24</v>
      </c>
      <c r="P54" s="209" t="s">
        <v>19</v>
      </c>
      <c r="Q54" s="232" t="s">
        <v>24</v>
      </c>
      <c r="R54" s="188" t="s">
        <v>23</v>
      </c>
      <c r="S54" s="188" t="s">
        <v>24</v>
      </c>
      <c r="T54" s="188" t="s">
        <v>24</v>
      </c>
      <c r="U54" s="188">
        <v>1</v>
      </c>
      <c r="V54" s="188">
        <v>6</v>
      </c>
      <c r="W54" s="188">
        <v>7</v>
      </c>
      <c r="X54" s="188">
        <v>7</v>
      </c>
      <c r="Y54" s="188">
        <v>7</v>
      </c>
      <c r="Z54" s="233" t="s">
        <v>19</v>
      </c>
      <c r="AA54" s="234" t="s">
        <v>19</v>
      </c>
      <c r="AB54" s="234" t="s">
        <v>23</v>
      </c>
      <c r="AC54" s="234" t="s">
        <v>19</v>
      </c>
      <c r="AD54" s="188">
        <v>4</v>
      </c>
      <c r="AE54" s="188">
        <v>9</v>
      </c>
      <c r="AF54" s="208">
        <v>8</v>
      </c>
      <c r="AG54" s="235">
        <v>4</v>
      </c>
      <c r="AH54" s="209">
        <v>4</v>
      </c>
      <c r="AI54" s="209">
        <v>6</v>
      </c>
      <c r="AJ54" s="209">
        <v>6</v>
      </c>
      <c r="AK54" s="236">
        <v>6</v>
      </c>
      <c r="AL54" s="237">
        <v>8</v>
      </c>
      <c r="AM54" s="238">
        <v>8</v>
      </c>
      <c r="AN54" s="238">
        <v>4</v>
      </c>
      <c r="AO54" s="43">
        <v>1</v>
      </c>
    </row>
    <row r="55" spans="1:41" ht="15.75" customHeight="1" x14ac:dyDescent="0.25">
      <c r="A55" s="219">
        <v>52</v>
      </c>
      <c r="B55" s="203">
        <v>34</v>
      </c>
      <c r="C55" s="203" t="s">
        <v>17</v>
      </c>
      <c r="D55" s="203" t="s">
        <v>133</v>
      </c>
      <c r="E55" s="203">
        <v>6</v>
      </c>
      <c r="F55" s="239" t="s">
        <v>69</v>
      </c>
      <c r="G55" s="187" t="s">
        <v>19</v>
      </c>
      <c r="H55" s="188" t="s">
        <v>20</v>
      </c>
      <c r="I55" s="205" t="s">
        <v>21</v>
      </c>
      <c r="J55" s="188" t="s">
        <v>22</v>
      </c>
      <c r="K55" s="188" t="s">
        <v>20</v>
      </c>
      <c r="L55" s="188" t="s">
        <v>21</v>
      </c>
      <c r="M55" s="188">
        <v>9</v>
      </c>
      <c r="N55" s="188" t="s">
        <v>21</v>
      </c>
      <c r="O55" s="242" t="s">
        <v>24</v>
      </c>
      <c r="P55" s="242" t="s">
        <v>24</v>
      </c>
      <c r="Q55" s="232" t="s">
        <v>24</v>
      </c>
      <c r="R55" s="188" t="s">
        <v>24</v>
      </c>
      <c r="S55" s="188" t="s">
        <v>24</v>
      </c>
      <c r="T55" s="188" t="s">
        <v>24</v>
      </c>
      <c r="U55" s="188">
        <v>1</v>
      </c>
      <c r="V55" s="188">
        <v>1</v>
      </c>
      <c r="W55" s="188">
        <v>1</v>
      </c>
      <c r="X55" s="188">
        <v>1</v>
      </c>
      <c r="Y55" s="188">
        <v>1</v>
      </c>
      <c r="Z55" s="233" t="s">
        <v>24</v>
      </c>
      <c r="AA55" s="234" t="s">
        <v>24</v>
      </c>
      <c r="AB55" s="234" t="s">
        <v>24</v>
      </c>
      <c r="AC55" s="234" t="s">
        <v>24</v>
      </c>
      <c r="AD55" s="188">
        <v>1</v>
      </c>
      <c r="AE55" s="188">
        <v>1</v>
      </c>
      <c r="AF55" s="208">
        <v>2</v>
      </c>
      <c r="AG55" s="235">
        <v>8</v>
      </c>
      <c r="AH55" s="209">
        <v>9</v>
      </c>
      <c r="AI55" s="209">
        <v>7</v>
      </c>
      <c r="AJ55" s="209">
        <v>9</v>
      </c>
      <c r="AK55" s="236">
        <v>9</v>
      </c>
      <c r="AL55" s="237">
        <v>10</v>
      </c>
      <c r="AM55" s="238">
        <v>10</v>
      </c>
      <c r="AN55" s="238">
        <v>10</v>
      </c>
      <c r="AO55" s="43">
        <v>9</v>
      </c>
    </row>
    <row r="56" spans="1:41" ht="15.75" customHeight="1" thickBot="1" x14ac:dyDescent="0.3">
      <c r="N56" s="254"/>
      <c r="O56" s="255"/>
      <c r="P56" s="255"/>
      <c r="Q56" s="255"/>
      <c r="AD56" s="256"/>
    </row>
    <row r="57" spans="1:41" ht="15.75" customHeight="1" thickBot="1" x14ac:dyDescent="0.3">
      <c r="N57" s="190" t="s">
        <v>118</v>
      </c>
      <c r="O57" s="190" t="s">
        <v>117</v>
      </c>
      <c r="P57" s="190" t="s">
        <v>119</v>
      </c>
      <c r="Q57" s="257" t="s">
        <v>120</v>
      </c>
      <c r="R57" s="258" t="s">
        <v>79</v>
      </c>
      <c r="S57" s="259" t="s">
        <v>80</v>
      </c>
      <c r="T57" s="260" t="s">
        <v>81</v>
      </c>
      <c r="U57" s="261"/>
      <c r="V57" s="262"/>
      <c r="W57" s="262" t="s">
        <v>91</v>
      </c>
      <c r="X57" s="262" t="s">
        <v>92</v>
      </c>
      <c r="Y57" s="262" t="s">
        <v>93</v>
      </c>
      <c r="Z57" s="262" t="s">
        <v>94</v>
      </c>
      <c r="AA57" s="190" t="s">
        <v>95</v>
      </c>
      <c r="AB57" s="263" t="s">
        <v>111</v>
      </c>
      <c r="AC57" s="264" t="s">
        <v>107</v>
      </c>
      <c r="AD57" s="265" t="s">
        <v>112</v>
      </c>
      <c r="AE57" s="266" t="s">
        <v>115</v>
      </c>
      <c r="AF57" s="266" t="s">
        <v>116</v>
      </c>
      <c r="AG57" s="266" t="s">
        <v>113</v>
      </c>
      <c r="AH57" s="266" t="s">
        <v>114</v>
      </c>
      <c r="AI57" s="267" t="s">
        <v>102</v>
      </c>
      <c r="AJ57" s="267" t="s">
        <v>103</v>
      </c>
      <c r="AK57" s="267" t="s">
        <v>104</v>
      </c>
      <c r="AL57" s="267" t="s">
        <v>105</v>
      </c>
    </row>
    <row r="58" spans="1:41" ht="15.75" customHeight="1" thickBot="1" x14ac:dyDescent="0.3">
      <c r="N58" s="268">
        <f>14/19</f>
        <v>0.73684210526315785</v>
      </c>
      <c r="O58" s="269">
        <f>7/19</f>
        <v>0.36842105263157893</v>
      </c>
      <c r="P58" s="269">
        <f>13/19</f>
        <v>0.68421052631578949</v>
      </c>
      <c r="Q58" s="270">
        <f>12/19</f>
        <v>0.63157894736842102</v>
      </c>
      <c r="R58" s="271">
        <f>SUM(U4:U55)/520</f>
        <v>0.34423076923076923</v>
      </c>
      <c r="S58" s="271">
        <f>SUM(V4:V55)/520</f>
        <v>0.48653846153846153</v>
      </c>
      <c r="T58" s="271">
        <f>SUM(W4:W55)/520</f>
        <v>0.50192307692307692</v>
      </c>
      <c r="U58" s="192"/>
      <c r="V58" s="262" t="s">
        <v>24</v>
      </c>
      <c r="W58" s="272">
        <f>14/19</f>
        <v>0.73684210526315785</v>
      </c>
      <c r="X58" s="272">
        <f>13/19</f>
        <v>0.68421052631578949</v>
      </c>
      <c r="Y58" s="272">
        <f>9/19</f>
        <v>0.47368421052631576</v>
      </c>
      <c r="Z58" s="272">
        <v>0.75</v>
      </c>
      <c r="AA58" s="269">
        <f t="shared" ref="AA58:AH58" si="0">SUM(AD4:AD55)/520</f>
        <v>0.34230769230769231</v>
      </c>
      <c r="AB58" s="269">
        <f t="shared" si="0"/>
        <v>0.55769230769230771</v>
      </c>
      <c r="AC58" s="269">
        <f t="shared" si="0"/>
        <v>0.4826923076923077</v>
      </c>
      <c r="AD58" s="265">
        <f t="shared" si="0"/>
        <v>0.58461538461538465</v>
      </c>
      <c r="AE58" s="265">
        <f t="shared" si="0"/>
        <v>0.625</v>
      </c>
      <c r="AF58" s="265">
        <f t="shared" si="0"/>
        <v>0.61923076923076925</v>
      </c>
      <c r="AG58" s="265">
        <f t="shared" si="0"/>
        <v>0.65192307692307694</v>
      </c>
      <c r="AH58" s="265">
        <f t="shared" si="0"/>
        <v>0.63269230769230766</v>
      </c>
      <c r="AI58" s="273">
        <f>SUM(AL4:AL22)/190</f>
        <v>0.62105263157894741</v>
      </c>
      <c r="AJ58" s="273">
        <f>SUM(AM4:AM22)/190</f>
        <v>0.60526315789473684</v>
      </c>
      <c r="AK58" s="273">
        <f>SUM(AN4:AN22)/190</f>
        <v>0.56315789473684208</v>
      </c>
      <c r="AL58" s="273">
        <f>SUM(AO4:AO22)/190</f>
        <v>0.47368421052631576</v>
      </c>
    </row>
    <row r="59" spans="1:41" ht="15.75" customHeight="1" thickBot="1" x14ac:dyDescent="0.3">
      <c r="N59" s="268">
        <f>3/19</f>
        <v>0.15789473684210525</v>
      </c>
      <c r="O59" s="269">
        <f>8/19</f>
        <v>0.42105263157894735</v>
      </c>
      <c r="P59" s="269">
        <f>5/19</f>
        <v>0.26315789473684209</v>
      </c>
      <c r="Q59" s="270">
        <f>3/19</f>
        <v>0.15789473684210525</v>
      </c>
      <c r="R59" s="274"/>
      <c r="S59" s="275"/>
      <c r="T59" s="276"/>
      <c r="V59" s="262" t="s">
        <v>19</v>
      </c>
      <c r="W59" s="272">
        <f>2/19</f>
        <v>0.10526315789473684</v>
      </c>
      <c r="X59" s="272">
        <f>4/19</f>
        <v>0.21052631578947367</v>
      </c>
      <c r="Y59" s="272">
        <f>4/19</f>
        <v>0.21052631578947367</v>
      </c>
      <c r="Z59" s="272">
        <f>1/12</f>
        <v>8.3333333333333329E-2</v>
      </c>
      <c r="AA59" s="190"/>
      <c r="AB59" s="190"/>
      <c r="AC59" s="190"/>
      <c r="AD59" s="277"/>
      <c r="AE59" s="277"/>
      <c r="AF59" s="277"/>
      <c r="AG59" s="277"/>
      <c r="AH59" s="277"/>
      <c r="AI59" s="267"/>
      <c r="AJ59" s="267"/>
      <c r="AK59" s="267"/>
      <c r="AL59" s="267"/>
    </row>
    <row r="60" spans="1:41" ht="15.75" customHeight="1" thickBot="1" x14ac:dyDescent="0.3">
      <c r="N60" s="268">
        <f>2/19</f>
        <v>0.10526315789473684</v>
      </c>
      <c r="O60" s="269">
        <f>4/19</f>
        <v>0.21052631578947367</v>
      </c>
      <c r="P60" s="269">
        <f>1/19</f>
        <v>5.2631578947368418E-2</v>
      </c>
      <c r="Q60" s="270">
        <f>4/19</f>
        <v>0.21052631578947367</v>
      </c>
      <c r="R60" s="278"/>
      <c r="S60" s="279"/>
      <c r="T60" s="280"/>
      <c r="V60" s="262" t="s">
        <v>23</v>
      </c>
      <c r="W60" s="272">
        <f>3/19</f>
        <v>0.15789473684210525</v>
      </c>
      <c r="X60" s="272">
        <f>2/19</f>
        <v>0.10526315789473684</v>
      </c>
      <c r="Y60" s="272">
        <f>6/19</f>
        <v>0.31578947368421051</v>
      </c>
      <c r="Z60" s="272">
        <f>2/12</f>
        <v>0.16666666666666666</v>
      </c>
      <c r="AA60" s="190"/>
      <c r="AB60" s="190"/>
      <c r="AC60" s="190"/>
      <c r="AD60" s="277"/>
      <c r="AE60" s="277"/>
      <c r="AF60" s="277"/>
      <c r="AG60" s="277"/>
      <c r="AH60" s="277"/>
      <c r="AI60" s="273"/>
      <c r="AJ60" s="267"/>
      <c r="AK60" s="267"/>
      <c r="AL60" s="267"/>
    </row>
    <row r="61" spans="1:41" ht="15.75" customHeight="1" thickBot="1" x14ac:dyDescent="0.3">
      <c r="V61" s="262"/>
      <c r="W61" s="262"/>
      <c r="X61" s="262"/>
      <c r="Y61" s="262"/>
      <c r="Z61" s="262"/>
      <c r="AA61" s="190"/>
      <c r="AB61" s="190"/>
      <c r="AC61" s="190"/>
      <c r="AD61" s="277"/>
      <c r="AE61" s="277"/>
      <c r="AF61" s="277"/>
      <c r="AG61" s="277"/>
      <c r="AH61" s="277"/>
      <c r="AI61" s="267"/>
      <c r="AJ61" s="267"/>
      <c r="AK61" s="267"/>
      <c r="AL61" s="267"/>
    </row>
    <row r="62" spans="1:41" ht="15.75" customHeight="1" x14ac:dyDescent="0.25">
      <c r="AM62"/>
      <c r="AN62"/>
    </row>
    <row r="63" spans="1:41" ht="15.75" customHeight="1" x14ac:dyDescent="0.25">
      <c r="AM63"/>
      <c r="AN63"/>
    </row>
    <row r="64" spans="1:41" ht="15.75" customHeight="1" x14ac:dyDescent="0.25">
      <c r="AM64"/>
      <c r="AN64"/>
    </row>
    <row r="65" spans="1:40" ht="15.75" customHeight="1" x14ac:dyDescent="0.25">
      <c r="AM65"/>
      <c r="AN65"/>
    </row>
    <row r="66" spans="1:40" ht="15.75" customHeight="1" x14ac:dyDescent="0.25">
      <c r="AM66"/>
      <c r="AN66"/>
    </row>
    <row r="67" spans="1:40" ht="15.75" customHeight="1" x14ac:dyDescent="0.25">
      <c r="AM67"/>
      <c r="AN67"/>
    </row>
    <row r="68" spans="1:40" ht="15.75" customHeight="1" x14ac:dyDescent="0.25">
      <c r="AM68"/>
      <c r="AN68"/>
    </row>
    <row r="69" spans="1:40" ht="15.75" customHeight="1" x14ac:dyDescent="0.25">
      <c r="AM69"/>
      <c r="AN69"/>
    </row>
    <row r="72" spans="1:40" ht="15.75" customHeight="1" x14ac:dyDescent="0.25">
      <c r="A72" s="281"/>
    </row>
    <row r="74" spans="1:40" ht="15.75" customHeight="1" x14ac:dyDescent="0.25">
      <c r="A74" s="282"/>
    </row>
    <row r="75" spans="1:40" ht="15.75" customHeight="1" x14ac:dyDescent="0.25">
      <c r="A75" s="282"/>
    </row>
    <row r="76" spans="1:40" ht="15.75" customHeight="1" x14ac:dyDescent="0.25">
      <c r="A76" s="281"/>
    </row>
    <row r="78" spans="1:40" ht="15.75" customHeight="1" x14ac:dyDescent="0.25">
      <c r="A78" s="283"/>
    </row>
    <row r="79" spans="1:40" ht="15.75" customHeight="1" x14ac:dyDescent="0.25">
      <c r="A79" s="283"/>
    </row>
    <row r="80" spans="1:40" ht="15.75" customHeight="1" x14ac:dyDescent="0.25">
      <c r="A80" s="283"/>
    </row>
    <row r="81" spans="1:1" ht="15.75" customHeight="1" x14ac:dyDescent="0.25">
      <c r="A81" s="284"/>
    </row>
    <row r="82" spans="1:1" ht="15.75" customHeight="1" x14ac:dyDescent="0.25">
      <c r="A82" s="283"/>
    </row>
    <row r="83" spans="1:1" ht="15.75" customHeight="1" x14ac:dyDescent="0.25">
      <c r="A83" s="283"/>
    </row>
  </sheetData>
  <autoFilter ref="A3:AO3" xr:uid="{00000000-0001-0000-0200-000000000000}">
    <sortState xmlns:xlrd2="http://schemas.microsoft.com/office/spreadsheetml/2017/richdata2" ref="A4:AO55">
      <sortCondition ref="D3"/>
    </sortState>
  </autoFilter>
  <mergeCells count="8">
    <mergeCell ref="A1:AO1"/>
    <mergeCell ref="AG2:AK2"/>
    <mergeCell ref="AL2:AO2"/>
    <mergeCell ref="A2:F2"/>
    <mergeCell ref="O2:P2"/>
    <mergeCell ref="Q2:Y2"/>
    <mergeCell ref="Z2:AF2"/>
    <mergeCell ref="G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O41"/>
  <sheetViews>
    <sheetView zoomScaleNormal="100" workbookViewId="0">
      <pane ySplit="3" topLeftCell="A4" activePane="bottomLeft" state="frozen"/>
      <selection pane="bottomLeft" activeCell="D7" sqref="D7"/>
    </sheetView>
  </sheetViews>
  <sheetFormatPr defaultColWidth="12.6328125" defaultRowHeight="15.75" customHeight="1" x14ac:dyDescent="0.25"/>
  <cols>
    <col min="1" max="1" width="15.26953125" customWidth="1"/>
    <col min="2" max="2" width="12.1796875" customWidth="1"/>
    <col min="3" max="3" width="7.90625" customWidth="1"/>
    <col min="4" max="4" width="23.1796875" style="137" customWidth="1"/>
    <col min="5" max="7" width="18.90625" style="137" customWidth="1"/>
    <col min="8" max="8" width="43.453125" style="137" customWidth="1"/>
    <col min="9" max="12" width="18.90625" style="137" customWidth="1"/>
    <col min="13" max="45" width="18.90625" customWidth="1"/>
  </cols>
  <sheetData>
    <row r="1" spans="1:41" ht="27.5" customHeight="1" thickBot="1" x14ac:dyDescent="0.55000000000000004">
      <c r="A1" s="339" t="s">
        <v>169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</row>
    <row r="2" spans="1:41" ht="15.75" customHeight="1" thickBot="1" x14ac:dyDescent="0.4">
      <c r="A2" s="291" t="s">
        <v>106</v>
      </c>
      <c r="B2" s="292"/>
      <c r="C2" s="292"/>
      <c r="D2" s="292"/>
      <c r="E2" s="292"/>
      <c r="F2" s="293"/>
      <c r="G2" s="306" t="s">
        <v>75</v>
      </c>
      <c r="H2" s="307"/>
      <c r="I2" s="307"/>
      <c r="J2" s="307"/>
      <c r="K2" s="307"/>
      <c r="L2" s="307"/>
      <c r="M2" s="308"/>
      <c r="N2" s="309" t="s">
        <v>167</v>
      </c>
      <c r="O2" s="309"/>
      <c r="P2" s="310" t="s">
        <v>77</v>
      </c>
      <c r="Q2" s="311"/>
      <c r="R2" s="311"/>
      <c r="S2" s="311"/>
      <c r="T2" s="311"/>
      <c r="U2" s="311"/>
      <c r="V2" s="311"/>
      <c r="W2" s="311"/>
      <c r="X2" s="312"/>
      <c r="Y2" s="313" t="s">
        <v>85</v>
      </c>
      <c r="Z2" s="314"/>
      <c r="AA2" s="314"/>
      <c r="AB2" s="314"/>
      <c r="AC2" s="314"/>
      <c r="AD2" s="314"/>
      <c r="AE2" s="315"/>
      <c r="AF2" s="304" t="s">
        <v>86</v>
      </c>
      <c r="AG2" s="305"/>
      <c r="AH2" s="305"/>
      <c r="AI2" s="305"/>
      <c r="AJ2" s="305"/>
      <c r="AK2" s="301" t="s">
        <v>87</v>
      </c>
      <c r="AL2" s="302"/>
      <c r="AM2" s="302"/>
      <c r="AN2" s="303"/>
    </row>
    <row r="3" spans="1:41" ht="15.75" customHeight="1" thickBot="1" x14ac:dyDescent="0.3">
      <c r="A3" s="96" t="s">
        <v>148</v>
      </c>
      <c r="B3" s="97" t="s">
        <v>0</v>
      </c>
      <c r="C3" s="97" t="s">
        <v>1</v>
      </c>
      <c r="D3" s="185" t="s">
        <v>2</v>
      </c>
      <c r="E3" s="185" t="s">
        <v>3</v>
      </c>
      <c r="F3" s="186" t="s">
        <v>4</v>
      </c>
      <c r="G3" s="187" t="s">
        <v>5</v>
      </c>
      <c r="H3" s="188" t="s">
        <v>6</v>
      </c>
      <c r="I3" s="188" t="s">
        <v>8</v>
      </c>
      <c r="J3" s="188" t="s">
        <v>9</v>
      </c>
      <c r="K3" s="188" t="s">
        <v>10</v>
      </c>
      <c r="L3" s="188" t="s">
        <v>11</v>
      </c>
      <c r="M3" s="9" t="s">
        <v>12</v>
      </c>
      <c r="N3" s="11" t="s">
        <v>13</v>
      </c>
      <c r="O3" s="11" t="s">
        <v>14</v>
      </c>
      <c r="P3" s="53" t="s">
        <v>108</v>
      </c>
      <c r="Q3" s="54" t="s">
        <v>78</v>
      </c>
      <c r="R3" s="54" t="s">
        <v>109</v>
      </c>
      <c r="S3" s="54" t="s">
        <v>110</v>
      </c>
      <c r="T3" s="54" t="s">
        <v>79</v>
      </c>
      <c r="U3" s="54" t="s">
        <v>80</v>
      </c>
      <c r="V3" s="54" t="s">
        <v>81</v>
      </c>
      <c r="W3" s="55" t="s">
        <v>15</v>
      </c>
      <c r="X3" s="56" t="s">
        <v>16</v>
      </c>
      <c r="Y3" s="57" t="s">
        <v>91</v>
      </c>
      <c r="Z3" s="57" t="s">
        <v>92</v>
      </c>
      <c r="AA3" s="57" t="s">
        <v>93</v>
      </c>
      <c r="AB3" s="57" t="s">
        <v>94</v>
      </c>
      <c r="AC3" s="57" t="s">
        <v>95</v>
      </c>
      <c r="AD3" s="57" t="s">
        <v>96</v>
      </c>
      <c r="AE3" s="58" t="s">
        <v>107</v>
      </c>
      <c r="AF3" s="60" t="s">
        <v>101</v>
      </c>
      <c r="AG3" s="61" t="s">
        <v>97</v>
      </c>
      <c r="AH3" s="61" t="s">
        <v>98</v>
      </c>
      <c r="AI3" s="61" t="s">
        <v>100</v>
      </c>
      <c r="AJ3" s="66" t="s">
        <v>99</v>
      </c>
      <c r="AK3" s="74" t="s">
        <v>102</v>
      </c>
      <c r="AL3" s="75" t="s">
        <v>103</v>
      </c>
      <c r="AM3" s="75" t="s">
        <v>104</v>
      </c>
      <c r="AN3" s="76" t="s">
        <v>105</v>
      </c>
    </row>
    <row r="4" spans="1:41" ht="15.75" customHeight="1" x14ac:dyDescent="0.25">
      <c r="A4" s="94">
        <v>1</v>
      </c>
      <c r="B4" s="94">
        <v>44</v>
      </c>
      <c r="C4" s="94" t="s">
        <v>25</v>
      </c>
      <c r="D4" s="189" t="s">
        <v>57</v>
      </c>
      <c r="E4" s="189">
        <v>3</v>
      </c>
      <c r="F4" s="189" t="s">
        <v>62</v>
      </c>
      <c r="G4" s="187" t="s">
        <v>24</v>
      </c>
      <c r="H4" s="188" t="s">
        <v>58</v>
      </c>
      <c r="I4" s="188" t="s">
        <v>24</v>
      </c>
      <c r="J4" s="188" t="s">
        <v>59</v>
      </c>
      <c r="K4" s="188">
        <v>17</v>
      </c>
      <c r="L4" s="188">
        <v>10</v>
      </c>
      <c r="M4" s="10" t="s">
        <v>60</v>
      </c>
      <c r="N4" s="12" t="s">
        <v>24</v>
      </c>
      <c r="O4" s="12" t="s">
        <v>24</v>
      </c>
      <c r="P4" s="50" t="s">
        <v>24</v>
      </c>
      <c r="Q4" s="51" t="s">
        <v>24</v>
      </c>
      <c r="R4" s="51" t="s">
        <v>24</v>
      </c>
      <c r="S4" s="51" t="s">
        <v>24</v>
      </c>
      <c r="T4" s="51">
        <v>1</v>
      </c>
      <c r="U4" s="51">
        <v>8</v>
      </c>
      <c r="V4" s="51">
        <v>8</v>
      </c>
      <c r="W4" s="27">
        <v>8</v>
      </c>
      <c r="X4" s="52">
        <v>8</v>
      </c>
      <c r="Y4" s="32" t="s">
        <v>24</v>
      </c>
      <c r="Z4" s="32" t="s">
        <v>24</v>
      </c>
      <c r="AA4" s="32" t="s">
        <v>24</v>
      </c>
      <c r="AB4" s="32" t="s">
        <v>24</v>
      </c>
      <c r="AC4" s="32">
        <v>5</v>
      </c>
      <c r="AD4" s="32">
        <v>1</v>
      </c>
      <c r="AE4" s="64">
        <v>8</v>
      </c>
      <c r="AF4" s="44">
        <v>8</v>
      </c>
      <c r="AG4" s="45">
        <v>8</v>
      </c>
      <c r="AH4" s="45">
        <v>8</v>
      </c>
      <c r="AI4" s="45">
        <v>8</v>
      </c>
      <c r="AJ4" s="67">
        <v>8</v>
      </c>
      <c r="AK4" s="71">
        <v>8</v>
      </c>
      <c r="AL4" s="72">
        <v>6</v>
      </c>
      <c r="AM4" s="72">
        <v>6</v>
      </c>
      <c r="AN4" s="73">
        <v>4</v>
      </c>
    </row>
    <row r="5" spans="1:41" ht="15.75" customHeight="1" x14ac:dyDescent="0.25">
      <c r="A5" s="94">
        <v>2</v>
      </c>
      <c r="B5" s="94">
        <v>44</v>
      </c>
      <c r="C5" s="94" t="s">
        <v>25</v>
      </c>
      <c r="D5" s="189" t="s">
        <v>57</v>
      </c>
      <c r="E5" s="189">
        <v>4</v>
      </c>
      <c r="F5" s="189" t="s">
        <v>62</v>
      </c>
      <c r="G5" s="187" t="s">
        <v>24</v>
      </c>
      <c r="H5" s="188" t="s">
        <v>58</v>
      </c>
      <c r="I5" s="188" t="s">
        <v>24</v>
      </c>
      <c r="J5" s="188" t="s">
        <v>152</v>
      </c>
      <c r="K5" s="188">
        <v>4</v>
      </c>
      <c r="L5" s="188">
        <v>10</v>
      </c>
      <c r="M5" s="10" t="s">
        <v>159</v>
      </c>
      <c r="N5" s="12" t="s">
        <v>24</v>
      </c>
      <c r="O5" s="12" t="s">
        <v>24</v>
      </c>
      <c r="P5" s="48" t="s">
        <v>24</v>
      </c>
      <c r="Q5" s="47" t="s">
        <v>24</v>
      </c>
      <c r="R5" s="47" t="s">
        <v>24</v>
      </c>
      <c r="S5" s="47" t="s">
        <v>24</v>
      </c>
      <c r="T5" s="47">
        <v>1</v>
      </c>
      <c r="U5" s="47">
        <v>8</v>
      </c>
      <c r="V5" s="47">
        <v>8</v>
      </c>
      <c r="W5" s="28">
        <v>8</v>
      </c>
      <c r="X5" s="49">
        <v>8</v>
      </c>
      <c r="Y5" s="33" t="s">
        <v>24</v>
      </c>
      <c r="Z5" s="33" t="s">
        <v>24</v>
      </c>
      <c r="AA5" s="33" t="s">
        <v>24</v>
      </c>
      <c r="AB5" s="33" t="s">
        <v>24</v>
      </c>
      <c r="AC5" s="33">
        <v>5</v>
      </c>
      <c r="AD5" s="33">
        <v>1</v>
      </c>
      <c r="AE5" s="65">
        <v>8</v>
      </c>
      <c r="AF5" s="42">
        <v>8</v>
      </c>
      <c r="AG5" s="36">
        <v>8</v>
      </c>
      <c r="AH5" s="36">
        <v>8</v>
      </c>
      <c r="AI5" s="36">
        <v>8</v>
      </c>
      <c r="AJ5" s="39">
        <v>8</v>
      </c>
      <c r="AK5" s="40">
        <v>8</v>
      </c>
      <c r="AL5" s="38">
        <v>6</v>
      </c>
      <c r="AM5" s="38">
        <v>6</v>
      </c>
      <c r="AN5" s="41">
        <v>4</v>
      </c>
    </row>
    <row r="6" spans="1:41" ht="15.75" customHeight="1" x14ac:dyDescent="0.25">
      <c r="A6" s="94">
        <v>3</v>
      </c>
      <c r="B6" s="94">
        <v>41</v>
      </c>
      <c r="C6" s="94" t="s">
        <v>17</v>
      </c>
      <c r="D6" s="189" t="s">
        <v>29</v>
      </c>
      <c r="E6" s="189">
        <v>13</v>
      </c>
      <c r="F6" s="189" t="s">
        <v>62</v>
      </c>
      <c r="G6" s="187" t="s">
        <v>24</v>
      </c>
      <c r="H6" s="188" t="s">
        <v>50</v>
      </c>
      <c r="I6" s="188" t="s">
        <v>24</v>
      </c>
      <c r="J6" s="188" t="s">
        <v>51</v>
      </c>
      <c r="K6" s="188">
        <v>2</v>
      </c>
      <c r="L6" s="188">
        <v>10</v>
      </c>
      <c r="M6" s="10" t="s">
        <v>52</v>
      </c>
      <c r="N6" s="12" t="s">
        <v>24</v>
      </c>
      <c r="O6" s="12" t="s">
        <v>24</v>
      </c>
      <c r="P6" s="48" t="s">
        <v>24</v>
      </c>
      <c r="Q6" s="47" t="s">
        <v>24</v>
      </c>
      <c r="R6" s="47" t="s">
        <v>24</v>
      </c>
      <c r="S6" s="47" t="s">
        <v>24</v>
      </c>
      <c r="T6" s="47">
        <v>2</v>
      </c>
      <c r="U6" s="47">
        <v>7</v>
      </c>
      <c r="V6" s="47">
        <v>7</v>
      </c>
      <c r="W6" s="28">
        <v>7</v>
      </c>
      <c r="X6" s="49">
        <v>7</v>
      </c>
      <c r="Y6" s="33" t="s">
        <v>24</v>
      </c>
      <c r="Z6" s="33" t="s">
        <v>24</v>
      </c>
      <c r="AA6" s="33" t="s">
        <v>24</v>
      </c>
      <c r="AB6" s="33" t="s">
        <v>24</v>
      </c>
      <c r="AC6" s="33">
        <v>10</v>
      </c>
      <c r="AD6" s="33">
        <v>7</v>
      </c>
      <c r="AE6" s="65">
        <v>7</v>
      </c>
      <c r="AF6" s="42">
        <v>10</v>
      </c>
      <c r="AG6" s="36">
        <v>10</v>
      </c>
      <c r="AH6" s="36">
        <v>10</v>
      </c>
      <c r="AI6" s="36">
        <v>10</v>
      </c>
      <c r="AJ6" s="39">
        <v>10</v>
      </c>
      <c r="AK6" s="40">
        <v>8</v>
      </c>
      <c r="AL6" s="38">
        <v>10</v>
      </c>
      <c r="AM6" s="38">
        <v>10</v>
      </c>
      <c r="AN6" s="41">
        <v>5</v>
      </c>
    </row>
    <row r="7" spans="1:41" ht="15.75" customHeight="1" x14ac:dyDescent="0.25">
      <c r="A7" s="94">
        <v>4</v>
      </c>
      <c r="B7" s="94">
        <v>41</v>
      </c>
      <c r="C7" s="94" t="s">
        <v>17</v>
      </c>
      <c r="D7" s="189" t="s">
        <v>29</v>
      </c>
      <c r="E7" s="189">
        <v>11</v>
      </c>
      <c r="F7" s="189" t="s">
        <v>62</v>
      </c>
      <c r="G7" s="187" t="s">
        <v>19</v>
      </c>
      <c r="H7" s="188" t="s">
        <v>20</v>
      </c>
      <c r="I7" s="188" t="s">
        <v>24</v>
      </c>
      <c r="J7" s="188" t="s">
        <v>51</v>
      </c>
      <c r="K7" s="188">
        <v>3</v>
      </c>
      <c r="L7" s="188">
        <v>8</v>
      </c>
      <c r="M7" s="10" t="s">
        <v>158</v>
      </c>
      <c r="N7" s="12" t="s">
        <v>24</v>
      </c>
      <c r="O7" s="12" t="s">
        <v>24</v>
      </c>
      <c r="P7" s="48" t="s">
        <v>24</v>
      </c>
      <c r="Q7" s="47" t="s">
        <v>24</v>
      </c>
      <c r="R7" s="47" t="s">
        <v>24</v>
      </c>
      <c r="S7" s="47" t="s">
        <v>24</v>
      </c>
      <c r="T7" s="47">
        <v>2</v>
      </c>
      <c r="U7" s="47">
        <v>7</v>
      </c>
      <c r="V7" s="47">
        <v>7</v>
      </c>
      <c r="W7" s="28">
        <v>7</v>
      </c>
      <c r="X7" s="49">
        <v>7</v>
      </c>
      <c r="Y7" s="33" t="s">
        <v>24</v>
      </c>
      <c r="Z7" s="33" t="s">
        <v>24</v>
      </c>
      <c r="AA7" s="33" t="s">
        <v>24</v>
      </c>
      <c r="AB7" s="33" t="s">
        <v>24</v>
      </c>
      <c r="AC7" s="33">
        <v>10</v>
      </c>
      <c r="AD7" s="33">
        <v>7</v>
      </c>
      <c r="AE7" s="65">
        <v>7</v>
      </c>
      <c r="AF7" s="42">
        <v>10</v>
      </c>
      <c r="AG7" s="36">
        <v>10</v>
      </c>
      <c r="AH7" s="36">
        <v>10</v>
      </c>
      <c r="AI7" s="36">
        <v>10</v>
      </c>
      <c r="AJ7" s="39">
        <v>10</v>
      </c>
      <c r="AK7" s="40">
        <v>8</v>
      </c>
      <c r="AL7" s="38">
        <v>10</v>
      </c>
      <c r="AM7" s="38">
        <v>10</v>
      </c>
      <c r="AN7" s="41">
        <v>5</v>
      </c>
    </row>
    <row r="8" spans="1:41" ht="15.75" customHeight="1" x14ac:dyDescent="0.25">
      <c r="A8" s="94">
        <v>5</v>
      </c>
      <c r="B8" s="94">
        <v>40</v>
      </c>
      <c r="C8" s="94" t="s">
        <v>25</v>
      </c>
      <c r="D8" s="189" t="s">
        <v>29</v>
      </c>
      <c r="E8" s="189">
        <v>11</v>
      </c>
      <c r="F8" s="189" t="s">
        <v>73</v>
      </c>
      <c r="G8" s="187" t="s">
        <v>19</v>
      </c>
      <c r="H8" s="188" t="s">
        <v>20</v>
      </c>
      <c r="I8" s="188" t="s">
        <v>24</v>
      </c>
      <c r="J8" s="188" t="s">
        <v>51</v>
      </c>
      <c r="K8" s="188">
        <v>1.5</v>
      </c>
      <c r="L8" s="188">
        <v>8</v>
      </c>
      <c r="M8" s="10" t="s">
        <v>61</v>
      </c>
      <c r="N8" s="12" t="s">
        <v>24</v>
      </c>
      <c r="O8" s="12" t="s">
        <v>19</v>
      </c>
      <c r="P8" s="48" t="s">
        <v>24</v>
      </c>
      <c r="Q8" s="47" t="s">
        <v>24</v>
      </c>
      <c r="R8" s="47" t="s">
        <v>24</v>
      </c>
      <c r="S8" s="47" t="s">
        <v>24</v>
      </c>
      <c r="T8" s="47">
        <v>4</v>
      </c>
      <c r="U8" s="47">
        <v>8</v>
      </c>
      <c r="V8" s="47">
        <v>8</v>
      </c>
      <c r="W8" s="28">
        <v>8</v>
      </c>
      <c r="X8" s="49">
        <v>8</v>
      </c>
      <c r="Y8" s="33" t="s">
        <v>24</v>
      </c>
      <c r="Z8" s="33" t="s">
        <v>24</v>
      </c>
      <c r="AA8" s="33" t="s">
        <v>23</v>
      </c>
      <c r="AB8" s="33" t="s">
        <v>24</v>
      </c>
      <c r="AC8" s="33">
        <v>1</v>
      </c>
      <c r="AD8" s="33">
        <v>1</v>
      </c>
      <c r="AE8" s="65">
        <v>7</v>
      </c>
      <c r="AF8" s="42">
        <v>4</v>
      </c>
      <c r="AG8" s="36">
        <v>4</v>
      </c>
      <c r="AH8" s="36">
        <v>5</v>
      </c>
      <c r="AI8" s="36">
        <v>5</v>
      </c>
      <c r="AJ8" s="39">
        <v>6</v>
      </c>
      <c r="AK8" s="40">
        <v>5</v>
      </c>
      <c r="AL8" s="38">
        <v>3</v>
      </c>
      <c r="AM8" s="38">
        <v>3</v>
      </c>
      <c r="AN8" s="41">
        <v>8</v>
      </c>
    </row>
    <row r="9" spans="1:41" ht="15.75" customHeight="1" x14ac:dyDescent="0.25">
      <c r="A9" s="94">
        <v>6</v>
      </c>
      <c r="B9" s="94">
        <v>40</v>
      </c>
      <c r="C9" s="94" t="s">
        <v>25</v>
      </c>
      <c r="D9" s="189" t="s">
        <v>29</v>
      </c>
      <c r="E9" s="189">
        <v>24</v>
      </c>
      <c r="F9" s="189" t="s">
        <v>62</v>
      </c>
      <c r="G9" s="188" t="s">
        <v>24</v>
      </c>
      <c r="H9" s="188" t="s">
        <v>20</v>
      </c>
      <c r="I9" s="188" t="s">
        <v>19</v>
      </c>
      <c r="J9" s="188" t="s">
        <v>20</v>
      </c>
      <c r="K9" s="188" t="s">
        <v>20</v>
      </c>
      <c r="L9" s="188">
        <v>9</v>
      </c>
      <c r="M9" s="8" t="s">
        <v>20</v>
      </c>
      <c r="N9" s="12" t="s">
        <v>24</v>
      </c>
      <c r="O9" s="12" t="s">
        <v>19</v>
      </c>
      <c r="P9" s="183" t="s">
        <v>24</v>
      </c>
      <c r="Q9" s="183" t="s">
        <v>24</v>
      </c>
      <c r="R9" s="183" t="s">
        <v>24</v>
      </c>
      <c r="S9" s="183" t="s">
        <v>24</v>
      </c>
      <c r="T9" s="183">
        <v>4</v>
      </c>
      <c r="U9" s="183">
        <v>8</v>
      </c>
      <c r="V9" s="183">
        <v>8</v>
      </c>
      <c r="W9" s="184">
        <v>8</v>
      </c>
      <c r="X9" s="184">
        <v>8</v>
      </c>
      <c r="Y9" s="23" t="s">
        <v>24</v>
      </c>
      <c r="Z9" s="23" t="s">
        <v>24</v>
      </c>
      <c r="AA9" s="23" t="s">
        <v>23</v>
      </c>
      <c r="AB9" s="23" t="s">
        <v>24</v>
      </c>
      <c r="AC9" s="23">
        <v>1</v>
      </c>
      <c r="AD9" s="23">
        <v>1</v>
      </c>
      <c r="AE9" s="23">
        <v>7</v>
      </c>
      <c r="AF9" s="36">
        <v>4</v>
      </c>
      <c r="AG9" s="36">
        <v>4</v>
      </c>
      <c r="AH9" s="36">
        <v>5</v>
      </c>
      <c r="AI9" s="36">
        <v>5</v>
      </c>
      <c r="AJ9" s="36">
        <v>6</v>
      </c>
      <c r="AK9" s="38">
        <v>5</v>
      </c>
      <c r="AL9" s="38">
        <v>3</v>
      </c>
      <c r="AM9" s="38">
        <v>3</v>
      </c>
      <c r="AN9" s="38">
        <v>8</v>
      </c>
    </row>
    <row r="10" spans="1:41" ht="15.75" customHeight="1" x14ac:dyDescent="0.25">
      <c r="A10" s="94">
        <v>7</v>
      </c>
      <c r="B10" s="94">
        <v>47</v>
      </c>
      <c r="C10" s="94" t="s">
        <v>25</v>
      </c>
      <c r="D10" s="189" t="s">
        <v>68</v>
      </c>
      <c r="E10" s="189">
        <v>4</v>
      </c>
      <c r="F10" s="189" t="s">
        <v>73</v>
      </c>
      <c r="G10" s="187" t="s">
        <v>24</v>
      </c>
      <c r="H10" s="188" t="s">
        <v>45</v>
      </c>
      <c r="I10" s="190" t="s">
        <v>19</v>
      </c>
      <c r="J10" s="190" t="s">
        <v>20</v>
      </c>
      <c r="K10" s="190" t="s">
        <v>20</v>
      </c>
      <c r="L10" s="188">
        <v>10</v>
      </c>
      <c r="M10" s="13" t="s">
        <v>20</v>
      </c>
      <c r="N10" s="12" t="s">
        <v>24</v>
      </c>
      <c r="O10" s="12" t="s">
        <v>24</v>
      </c>
      <c r="P10" s="50" t="s">
        <v>24</v>
      </c>
      <c r="Q10" s="51" t="s">
        <v>24</v>
      </c>
      <c r="R10" s="51" t="s">
        <v>24</v>
      </c>
      <c r="S10" s="51" t="s">
        <v>24</v>
      </c>
      <c r="T10" s="51">
        <v>2</v>
      </c>
      <c r="U10" s="51">
        <v>9</v>
      </c>
      <c r="V10" s="51">
        <v>9</v>
      </c>
      <c r="W10" s="27"/>
      <c r="X10" s="52"/>
      <c r="Y10" s="32" t="s">
        <v>24</v>
      </c>
      <c r="Z10" s="32" t="s">
        <v>24</v>
      </c>
      <c r="AA10" s="32" t="s">
        <v>24</v>
      </c>
      <c r="AB10" s="23" t="s">
        <v>24</v>
      </c>
      <c r="AC10" s="32">
        <v>8</v>
      </c>
      <c r="AD10" s="32">
        <v>5</v>
      </c>
      <c r="AE10" s="64">
        <v>9</v>
      </c>
      <c r="AF10" s="197">
        <v>9</v>
      </c>
      <c r="AG10" s="198">
        <v>9</v>
      </c>
      <c r="AH10" s="198">
        <v>9</v>
      </c>
      <c r="AI10" s="198">
        <v>9</v>
      </c>
      <c r="AJ10" s="199">
        <v>9</v>
      </c>
      <c r="AK10" s="200">
        <v>10</v>
      </c>
      <c r="AL10" s="201">
        <v>10</v>
      </c>
      <c r="AM10" s="201">
        <v>10</v>
      </c>
      <c r="AN10" s="202">
        <v>5</v>
      </c>
    </row>
    <row r="11" spans="1:41" ht="15.75" customHeight="1" x14ac:dyDescent="0.25">
      <c r="A11" s="94">
        <v>8</v>
      </c>
      <c r="B11" s="94">
        <v>42</v>
      </c>
      <c r="C11" s="94" t="s">
        <v>25</v>
      </c>
      <c r="D11" s="189" t="s">
        <v>68</v>
      </c>
      <c r="E11" s="189">
        <v>5</v>
      </c>
      <c r="F11" s="189" t="s">
        <v>73</v>
      </c>
      <c r="G11" s="187" t="s">
        <v>24</v>
      </c>
      <c r="H11" s="188" t="s">
        <v>45</v>
      </c>
      <c r="I11" s="190" t="s">
        <v>24</v>
      </c>
      <c r="J11" s="188" t="s">
        <v>152</v>
      </c>
      <c r="K11" s="188">
        <v>1</v>
      </c>
      <c r="L11" s="188">
        <v>8</v>
      </c>
      <c r="M11" s="8" t="s">
        <v>160</v>
      </c>
      <c r="N11" s="12" t="s">
        <v>24</v>
      </c>
      <c r="O11" s="12" t="s">
        <v>24</v>
      </c>
      <c r="P11" s="48" t="s">
        <v>24</v>
      </c>
      <c r="Q11" s="47" t="s">
        <v>24</v>
      </c>
      <c r="R11" s="47" t="s">
        <v>24</v>
      </c>
      <c r="S11" s="47" t="s">
        <v>24</v>
      </c>
      <c r="T11" s="47">
        <v>2</v>
      </c>
      <c r="U11" s="47">
        <v>9</v>
      </c>
      <c r="V11" s="47">
        <v>9</v>
      </c>
      <c r="W11" s="28"/>
      <c r="X11" s="49"/>
      <c r="Y11" s="33" t="s">
        <v>24</v>
      </c>
      <c r="Z11" s="33" t="s">
        <v>24</v>
      </c>
      <c r="AA11" s="33" t="s">
        <v>24</v>
      </c>
      <c r="AB11" s="23" t="s">
        <v>24</v>
      </c>
      <c r="AC11" s="33">
        <v>8</v>
      </c>
      <c r="AD11" s="33">
        <v>5</v>
      </c>
      <c r="AE11" s="65">
        <v>9</v>
      </c>
      <c r="AF11" s="63">
        <v>9</v>
      </c>
      <c r="AG11" s="59">
        <v>9</v>
      </c>
      <c r="AH11" s="59">
        <v>9</v>
      </c>
      <c r="AI11" s="59">
        <v>9</v>
      </c>
      <c r="AJ11" s="68">
        <v>9</v>
      </c>
      <c r="AK11" s="69">
        <v>10</v>
      </c>
      <c r="AL11" s="37">
        <v>10</v>
      </c>
      <c r="AM11" s="37">
        <v>10</v>
      </c>
      <c r="AN11" s="70">
        <v>5</v>
      </c>
    </row>
    <row r="12" spans="1:41" ht="15.75" customHeight="1" x14ac:dyDescent="0.25">
      <c r="A12" s="94">
        <v>9</v>
      </c>
      <c r="B12" s="94">
        <v>40</v>
      </c>
      <c r="C12" s="94" t="s">
        <v>17</v>
      </c>
      <c r="D12" s="189" t="s">
        <v>55</v>
      </c>
      <c r="E12" s="189">
        <v>5</v>
      </c>
      <c r="F12" s="189" t="s">
        <v>62</v>
      </c>
      <c r="G12" s="187" t="s">
        <v>24</v>
      </c>
      <c r="H12" s="188" t="s">
        <v>45</v>
      </c>
      <c r="I12" s="188" t="s">
        <v>24</v>
      </c>
      <c r="J12" s="188" t="s">
        <v>51</v>
      </c>
      <c r="K12" s="188">
        <v>2</v>
      </c>
      <c r="L12" s="188">
        <v>8</v>
      </c>
      <c r="M12" s="8" t="s">
        <v>56</v>
      </c>
      <c r="N12" s="12" t="s">
        <v>24</v>
      </c>
      <c r="O12" s="12" t="s">
        <v>24</v>
      </c>
      <c r="P12" s="48" t="s">
        <v>24</v>
      </c>
      <c r="Q12" s="47" t="s">
        <v>24</v>
      </c>
      <c r="R12" s="47" t="s">
        <v>24</v>
      </c>
      <c r="S12" s="47" t="s">
        <v>24</v>
      </c>
      <c r="T12" s="47">
        <v>1</v>
      </c>
      <c r="U12" s="47">
        <v>10</v>
      </c>
      <c r="V12" s="47">
        <v>10</v>
      </c>
      <c r="W12" s="28">
        <v>10</v>
      </c>
      <c r="X12" s="49">
        <v>10</v>
      </c>
      <c r="Y12" s="33" t="s">
        <v>24</v>
      </c>
      <c r="Z12" s="33" t="s">
        <v>24</v>
      </c>
      <c r="AA12" s="33" t="s">
        <v>24</v>
      </c>
      <c r="AB12" s="23" t="s">
        <v>24</v>
      </c>
      <c r="AC12" s="33">
        <v>5</v>
      </c>
      <c r="AD12" s="33">
        <v>5</v>
      </c>
      <c r="AE12" s="65">
        <v>10</v>
      </c>
      <c r="AF12" s="42">
        <v>8</v>
      </c>
      <c r="AG12" s="36">
        <v>7</v>
      </c>
      <c r="AH12" s="36">
        <v>7</v>
      </c>
      <c r="AI12" s="36">
        <v>9</v>
      </c>
      <c r="AJ12" s="39">
        <v>9</v>
      </c>
      <c r="AK12" s="40">
        <v>4</v>
      </c>
      <c r="AL12" s="38">
        <v>10</v>
      </c>
      <c r="AM12" s="38">
        <v>10</v>
      </c>
      <c r="AN12" s="41">
        <v>5</v>
      </c>
    </row>
    <row r="13" spans="1:41" ht="15.75" customHeight="1" x14ac:dyDescent="0.25">
      <c r="A13" s="94">
        <v>10</v>
      </c>
      <c r="B13" s="94">
        <v>44</v>
      </c>
      <c r="C13" s="94" t="s">
        <v>17</v>
      </c>
      <c r="D13" s="189" t="s">
        <v>55</v>
      </c>
      <c r="E13" s="189">
        <v>5</v>
      </c>
      <c r="F13" s="189" t="s">
        <v>62</v>
      </c>
      <c r="G13" s="187" t="s">
        <v>24</v>
      </c>
      <c r="H13" s="188" t="s">
        <v>45</v>
      </c>
      <c r="I13" s="188" t="s">
        <v>24</v>
      </c>
      <c r="J13" s="188" t="s">
        <v>51</v>
      </c>
      <c r="K13" s="188">
        <v>3</v>
      </c>
      <c r="L13" s="188">
        <v>10</v>
      </c>
      <c r="M13" s="8" t="s">
        <v>157</v>
      </c>
      <c r="N13" s="12" t="s">
        <v>24</v>
      </c>
      <c r="O13" s="12" t="s">
        <v>24</v>
      </c>
      <c r="P13" s="48" t="s">
        <v>24</v>
      </c>
      <c r="Q13" s="47" t="s">
        <v>24</v>
      </c>
      <c r="R13" s="47" t="s">
        <v>24</v>
      </c>
      <c r="S13" s="47" t="s">
        <v>24</v>
      </c>
      <c r="T13" s="47">
        <v>1</v>
      </c>
      <c r="U13" s="47">
        <v>10</v>
      </c>
      <c r="V13" s="47">
        <v>10</v>
      </c>
      <c r="W13" s="28">
        <v>10</v>
      </c>
      <c r="X13" s="49">
        <v>10</v>
      </c>
      <c r="Y13" s="33" t="s">
        <v>24</v>
      </c>
      <c r="Z13" s="33" t="s">
        <v>24</v>
      </c>
      <c r="AA13" s="33" t="s">
        <v>24</v>
      </c>
      <c r="AB13" s="23" t="s">
        <v>24</v>
      </c>
      <c r="AC13" s="33">
        <v>5</v>
      </c>
      <c r="AD13" s="33">
        <v>5</v>
      </c>
      <c r="AE13" s="65">
        <v>10</v>
      </c>
      <c r="AF13" s="42">
        <v>8</v>
      </c>
      <c r="AG13" s="36">
        <v>7</v>
      </c>
      <c r="AH13" s="36">
        <v>7</v>
      </c>
      <c r="AI13" s="36">
        <v>9</v>
      </c>
      <c r="AJ13" s="39">
        <v>9</v>
      </c>
      <c r="AK13" s="40">
        <v>4</v>
      </c>
      <c r="AL13" s="38">
        <v>10</v>
      </c>
      <c r="AM13" s="38">
        <v>10</v>
      </c>
      <c r="AN13" s="41">
        <v>5</v>
      </c>
    </row>
    <row r="14" spans="1:41" ht="15.75" customHeight="1" x14ac:dyDescent="0.25">
      <c r="A14" s="94">
        <v>11</v>
      </c>
      <c r="B14" s="94">
        <v>34</v>
      </c>
      <c r="C14" s="94" t="s">
        <v>25</v>
      </c>
      <c r="D14" s="189" t="s">
        <v>53</v>
      </c>
      <c r="E14" s="189">
        <v>4</v>
      </c>
      <c r="F14" s="189" t="s">
        <v>62</v>
      </c>
      <c r="G14" s="187" t="s">
        <v>24</v>
      </c>
      <c r="H14" s="188" t="s">
        <v>45</v>
      </c>
      <c r="I14" s="188" t="s">
        <v>19</v>
      </c>
      <c r="J14" s="188" t="s">
        <v>20</v>
      </c>
      <c r="K14" s="188" t="s">
        <v>20</v>
      </c>
      <c r="L14" s="188">
        <v>10</v>
      </c>
      <c r="M14" s="8" t="s">
        <v>54</v>
      </c>
      <c r="N14" s="12" t="s">
        <v>24</v>
      </c>
      <c r="O14" s="12" t="s">
        <v>24</v>
      </c>
      <c r="P14" s="48" t="s">
        <v>24</v>
      </c>
      <c r="Q14" s="47" t="s">
        <v>24</v>
      </c>
      <c r="R14" s="47" t="s">
        <v>24</v>
      </c>
      <c r="S14" s="47" t="s">
        <v>24</v>
      </c>
      <c r="T14" s="47">
        <v>5</v>
      </c>
      <c r="U14" s="47">
        <v>9</v>
      </c>
      <c r="V14" s="47">
        <v>7</v>
      </c>
      <c r="W14" s="28">
        <v>7</v>
      </c>
      <c r="X14" s="49">
        <v>7</v>
      </c>
      <c r="Y14" s="33" t="s">
        <v>24</v>
      </c>
      <c r="Z14" s="33" t="s">
        <v>24</v>
      </c>
      <c r="AA14" s="33" t="s">
        <v>24</v>
      </c>
      <c r="AB14" s="23" t="s">
        <v>24</v>
      </c>
      <c r="AC14" s="33">
        <v>5</v>
      </c>
      <c r="AD14" s="33">
        <v>10</v>
      </c>
      <c r="AE14" s="65">
        <v>4</v>
      </c>
      <c r="AF14" s="42">
        <v>8</v>
      </c>
      <c r="AG14" s="36">
        <v>9</v>
      </c>
      <c r="AH14" s="36">
        <v>9</v>
      </c>
      <c r="AI14" s="36">
        <v>8</v>
      </c>
      <c r="AJ14" s="39">
        <v>8</v>
      </c>
      <c r="AK14" s="40">
        <v>8</v>
      </c>
      <c r="AL14" s="38">
        <v>8</v>
      </c>
      <c r="AM14" s="38">
        <v>6</v>
      </c>
      <c r="AN14" s="41">
        <v>5</v>
      </c>
    </row>
    <row r="15" spans="1:41" ht="15.75" customHeight="1" x14ac:dyDescent="0.25">
      <c r="A15" s="94">
        <v>12</v>
      </c>
      <c r="B15" s="94">
        <v>36</v>
      </c>
      <c r="C15" s="94" t="s">
        <v>25</v>
      </c>
      <c r="D15" s="189" t="s">
        <v>53</v>
      </c>
      <c r="E15" s="189">
        <v>5</v>
      </c>
      <c r="F15" s="189" t="s">
        <v>62</v>
      </c>
      <c r="G15" s="188" t="s">
        <v>24</v>
      </c>
      <c r="H15" s="188" t="s">
        <v>45</v>
      </c>
      <c r="I15" s="188" t="s">
        <v>19</v>
      </c>
      <c r="J15" s="188" t="s">
        <v>20</v>
      </c>
      <c r="K15" s="188" t="s">
        <v>20</v>
      </c>
      <c r="L15" s="188">
        <v>8</v>
      </c>
      <c r="M15" s="8" t="s">
        <v>20</v>
      </c>
      <c r="N15" s="12" t="s">
        <v>24</v>
      </c>
      <c r="O15" s="12" t="s">
        <v>24</v>
      </c>
      <c r="P15" s="183" t="s">
        <v>24</v>
      </c>
      <c r="Q15" s="183" t="s">
        <v>24</v>
      </c>
      <c r="R15" s="183" t="s">
        <v>24</v>
      </c>
      <c r="S15" s="183" t="s">
        <v>24</v>
      </c>
      <c r="T15" s="183">
        <v>5</v>
      </c>
      <c r="U15" s="183">
        <v>9</v>
      </c>
      <c r="V15" s="183">
        <v>7</v>
      </c>
      <c r="W15" s="184">
        <v>7</v>
      </c>
      <c r="X15" s="184">
        <v>7</v>
      </c>
      <c r="Y15" s="23" t="s">
        <v>24</v>
      </c>
      <c r="Z15" s="23" t="s">
        <v>24</v>
      </c>
      <c r="AA15" s="23" t="s">
        <v>24</v>
      </c>
      <c r="AB15" s="23" t="s">
        <v>24</v>
      </c>
      <c r="AC15" s="23">
        <v>5</v>
      </c>
      <c r="AD15" s="23">
        <v>10</v>
      </c>
      <c r="AE15" s="23">
        <v>4</v>
      </c>
      <c r="AF15" s="36">
        <v>8</v>
      </c>
      <c r="AG15" s="36">
        <v>9</v>
      </c>
      <c r="AH15" s="36">
        <v>9</v>
      </c>
      <c r="AI15" s="36">
        <v>8</v>
      </c>
      <c r="AJ15" s="36">
        <v>8</v>
      </c>
      <c r="AK15" s="38">
        <v>8</v>
      </c>
      <c r="AL15" s="38">
        <v>8</v>
      </c>
      <c r="AM15" s="38">
        <v>6</v>
      </c>
      <c r="AN15" s="38">
        <v>5</v>
      </c>
    </row>
    <row r="16" spans="1:41" ht="15.75" customHeight="1" thickBot="1" x14ac:dyDescent="0.3">
      <c r="B16" s="1"/>
      <c r="C16" s="1"/>
      <c r="D16" s="191"/>
    </row>
    <row r="17" spans="1:40" ht="15.75" customHeight="1" thickBot="1" x14ac:dyDescent="0.3">
      <c r="P17" s="114" t="s">
        <v>118</v>
      </c>
      <c r="Q17" s="114" t="s">
        <v>117</v>
      </c>
      <c r="R17" s="114" t="s">
        <v>119</v>
      </c>
      <c r="S17" s="119" t="s">
        <v>120</v>
      </c>
      <c r="T17" s="102" t="s">
        <v>79</v>
      </c>
      <c r="U17" s="103" t="s">
        <v>80</v>
      </c>
      <c r="V17" s="104" t="s">
        <v>81</v>
      </c>
      <c r="W17" s="100"/>
      <c r="X17" s="34"/>
      <c r="Y17" s="34" t="s">
        <v>91</v>
      </c>
      <c r="Z17" s="34" t="s">
        <v>92</v>
      </c>
      <c r="AA17" s="109" t="s">
        <v>93</v>
      </c>
      <c r="AB17" s="109" t="s">
        <v>94</v>
      </c>
      <c r="AC17" s="111" t="s">
        <v>95</v>
      </c>
      <c r="AD17" s="113" t="s">
        <v>111</v>
      </c>
      <c r="AE17" s="112" t="s">
        <v>107</v>
      </c>
      <c r="AF17" s="115" t="s">
        <v>112</v>
      </c>
      <c r="AG17" s="115" t="s">
        <v>115</v>
      </c>
      <c r="AH17" s="115" t="s">
        <v>116</v>
      </c>
      <c r="AI17" s="115" t="s">
        <v>113</v>
      </c>
      <c r="AJ17" s="115" t="s">
        <v>114</v>
      </c>
      <c r="AK17" s="117" t="s">
        <v>102</v>
      </c>
      <c r="AL17" s="117" t="s">
        <v>103</v>
      </c>
      <c r="AM17" s="117" t="s">
        <v>104</v>
      </c>
      <c r="AN17" s="117" t="s">
        <v>105</v>
      </c>
    </row>
    <row r="18" spans="1:40" ht="15.75" customHeight="1" thickBot="1" x14ac:dyDescent="0.3">
      <c r="O18" s="194" t="s">
        <v>24</v>
      </c>
      <c r="P18" s="101">
        <f>6/6</f>
        <v>1</v>
      </c>
      <c r="Q18" s="101">
        <f t="shared" ref="Q18:S18" si="0">6/6</f>
        <v>1</v>
      </c>
      <c r="R18" s="101">
        <f t="shared" si="0"/>
        <v>1</v>
      </c>
      <c r="S18" s="101">
        <f t="shared" si="0"/>
        <v>1</v>
      </c>
      <c r="T18" s="105">
        <f>SUM(T4:T15)/120</f>
        <v>0.25</v>
      </c>
      <c r="U18" s="105">
        <f t="shared" ref="U18:V18" si="1">SUM(U4:U9)/60</f>
        <v>0.76666666666666672</v>
      </c>
      <c r="V18" s="105">
        <f t="shared" si="1"/>
        <v>0.76666666666666672</v>
      </c>
      <c r="W18" s="2"/>
      <c r="X18" s="34" t="s">
        <v>24</v>
      </c>
      <c r="Y18" s="110">
        <f>6/6</f>
        <v>1</v>
      </c>
      <c r="Z18" s="110">
        <f>5/6</f>
        <v>0.83333333333333337</v>
      </c>
      <c r="AA18" s="110">
        <f t="shared" ref="AA18:AB18" si="2">6/6</f>
        <v>1</v>
      </c>
      <c r="AB18" s="110">
        <f t="shared" si="2"/>
        <v>1</v>
      </c>
      <c r="AC18" s="99">
        <f>SUM(AC4:AC15)/120</f>
        <v>0.56666666666666665</v>
      </c>
      <c r="AD18" s="99">
        <f t="shared" ref="AD18:AE18" si="3">SUM(AD4:AD15)/120</f>
        <v>0.48333333333333334</v>
      </c>
      <c r="AE18" s="99">
        <f t="shared" si="3"/>
        <v>0.75</v>
      </c>
      <c r="AF18" s="116">
        <f>SUM(AF4:AF15)/120</f>
        <v>0.78333333333333333</v>
      </c>
      <c r="AG18" s="116">
        <f t="shared" ref="AG18:AJ18" si="4">SUM(AG4:AG15)/120</f>
        <v>0.78333333333333333</v>
      </c>
      <c r="AH18" s="116">
        <f t="shared" si="4"/>
        <v>0.8</v>
      </c>
      <c r="AI18" s="116">
        <f t="shared" si="4"/>
        <v>0.81666666666666665</v>
      </c>
      <c r="AJ18" s="116">
        <f t="shared" si="4"/>
        <v>0.83333333333333337</v>
      </c>
      <c r="AK18" s="118">
        <f>SUM(AK4:AK15)/120</f>
        <v>0.71666666666666667</v>
      </c>
      <c r="AL18" s="118">
        <f t="shared" ref="AL18:AN18" si="5">SUM(AL4:AL15)/120</f>
        <v>0.78333333333333333</v>
      </c>
      <c r="AM18" s="118">
        <f t="shared" si="5"/>
        <v>0.75</v>
      </c>
      <c r="AN18" s="118">
        <f t="shared" si="5"/>
        <v>0.53333333333333333</v>
      </c>
    </row>
    <row r="19" spans="1:40" ht="15.75" customHeight="1" thickBot="1" x14ac:dyDescent="0.3">
      <c r="H19" s="192"/>
      <c r="O19" s="194" t="s">
        <v>19</v>
      </c>
      <c r="P19" s="101">
        <v>0</v>
      </c>
      <c r="Q19" s="101">
        <v>0</v>
      </c>
      <c r="R19" s="101">
        <v>0</v>
      </c>
      <c r="S19" s="101">
        <v>0</v>
      </c>
      <c r="T19" s="15"/>
      <c r="U19" s="14"/>
      <c r="V19" s="16"/>
      <c r="X19" s="34" t="s">
        <v>19</v>
      </c>
      <c r="Y19" s="110">
        <v>0</v>
      </c>
      <c r="Z19" s="110">
        <v>0</v>
      </c>
      <c r="AA19" s="110">
        <v>0</v>
      </c>
      <c r="AB19" s="110">
        <v>0</v>
      </c>
    </row>
    <row r="20" spans="1:40" ht="15.75" customHeight="1" thickBot="1" x14ac:dyDescent="0.3">
      <c r="H20" s="192"/>
      <c r="O20" s="194" t="s">
        <v>23</v>
      </c>
      <c r="P20" s="101">
        <f>0/12</f>
        <v>0</v>
      </c>
      <c r="Q20" s="101">
        <f t="shared" ref="Q20:S20" si="6">0/12</f>
        <v>0</v>
      </c>
      <c r="R20" s="101">
        <f t="shared" si="6"/>
        <v>0</v>
      </c>
      <c r="S20" s="101">
        <f t="shared" si="6"/>
        <v>0</v>
      </c>
      <c r="T20" s="106"/>
      <c r="U20" s="107"/>
      <c r="V20" s="108"/>
      <c r="X20" s="34" t="s">
        <v>23</v>
      </c>
      <c r="Y20" s="110">
        <v>0</v>
      </c>
      <c r="Z20" s="110">
        <f>1/6</f>
        <v>0.16666666666666666</v>
      </c>
      <c r="AA20" s="110">
        <v>0</v>
      </c>
      <c r="AB20" s="110">
        <v>0</v>
      </c>
    </row>
    <row r="30" spans="1:40" ht="15.75" customHeight="1" x14ac:dyDescent="0.25">
      <c r="A30" s="4"/>
    </row>
    <row r="32" spans="1:40" ht="15.75" customHeight="1" x14ac:dyDescent="0.25">
      <c r="A32" s="3"/>
    </row>
    <row r="33" spans="1:3" ht="15.75" customHeight="1" x14ac:dyDescent="0.25">
      <c r="A33" s="3"/>
    </row>
    <row r="34" spans="1:3" ht="15.75" customHeight="1" x14ac:dyDescent="0.25">
      <c r="B34" s="4"/>
      <c r="C34" s="2"/>
    </row>
    <row r="36" spans="1:3" ht="15.75" customHeight="1" x14ac:dyDescent="0.25">
      <c r="A36" s="5"/>
    </row>
    <row r="37" spans="1:3" ht="15.75" customHeight="1" x14ac:dyDescent="0.25">
      <c r="A37" s="5"/>
    </row>
    <row r="38" spans="1:3" ht="15.75" customHeight="1" x14ac:dyDescent="0.25">
      <c r="A38" s="5"/>
    </row>
    <row r="39" spans="1:3" ht="15.75" customHeight="1" x14ac:dyDescent="0.25">
      <c r="A39" s="6"/>
    </row>
    <row r="40" spans="1:3" ht="15.75" customHeight="1" x14ac:dyDescent="0.25">
      <c r="A40" s="5"/>
    </row>
    <row r="41" spans="1:3" ht="15.75" customHeight="1" x14ac:dyDescent="0.25">
      <c r="A41" s="5"/>
    </row>
  </sheetData>
  <autoFilter ref="A3:AN3" xr:uid="{00000000-0001-0000-0100-000000000000}">
    <sortState xmlns:xlrd2="http://schemas.microsoft.com/office/spreadsheetml/2017/richdata2" ref="A4:AN15">
      <sortCondition ref="D3"/>
    </sortState>
  </autoFilter>
  <mergeCells count="8">
    <mergeCell ref="A1:AO1"/>
    <mergeCell ref="AK2:AN2"/>
    <mergeCell ref="A2:F2"/>
    <mergeCell ref="AF2:AJ2"/>
    <mergeCell ref="G2:M2"/>
    <mergeCell ref="N2:O2"/>
    <mergeCell ref="P2:X2"/>
    <mergeCell ref="Y2:A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218"/>
  <sheetViews>
    <sheetView zoomScale="93" zoomScaleNormal="93" workbookViewId="0">
      <pane ySplit="3" topLeftCell="A4" activePane="bottomLeft" state="frozen"/>
      <selection pane="bottomLeft" sqref="A1:AO1"/>
    </sheetView>
  </sheetViews>
  <sheetFormatPr defaultColWidth="12.6328125" defaultRowHeight="15.75" customHeight="1" x14ac:dyDescent="0.25"/>
  <cols>
    <col min="1" max="1" width="9.90625" customWidth="1"/>
    <col min="2" max="2" width="9.453125" customWidth="1"/>
    <col min="3" max="3" width="11.1796875" customWidth="1"/>
    <col min="4" max="4" width="24.36328125" customWidth="1"/>
    <col min="5" max="5" width="18.90625" customWidth="1"/>
    <col min="6" max="6" width="23.453125" customWidth="1"/>
    <col min="7" max="8" width="18.90625" customWidth="1"/>
    <col min="9" max="9" width="18.90625" style="137" customWidth="1"/>
    <col min="10" max="11" width="18.90625" customWidth="1"/>
    <col min="12" max="12" width="18.90625" style="137" customWidth="1"/>
    <col min="13" max="18" width="18.90625" customWidth="1"/>
    <col min="19" max="19" width="24.36328125" customWidth="1"/>
    <col min="20" max="24" width="18.90625" customWidth="1"/>
    <col min="25" max="25" width="22.1796875" customWidth="1"/>
    <col min="26" max="26" width="21" customWidth="1"/>
    <col min="27" max="46" width="18.90625" customWidth="1"/>
  </cols>
  <sheetData>
    <row r="1" spans="1:41" ht="33" customHeight="1" thickBot="1" x14ac:dyDescent="0.55000000000000004">
      <c r="A1" s="339" t="s">
        <v>168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</row>
    <row r="2" spans="1:41" ht="15.5" customHeight="1" thickBot="1" x14ac:dyDescent="0.4">
      <c r="A2" s="291" t="s">
        <v>106</v>
      </c>
      <c r="B2" s="292"/>
      <c r="C2" s="292"/>
      <c r="D2" s="292"/>
      <c r="E2" s="292"/>
      <c r="F2" s="293"/>
      <c r="G2" s="294" t="s">
        <v>76</v>
      </c>
      <c r="H2" s="295"/>
      <c r="I2" s="295"/>
      <c r="J2" s="295"/>
      <c r="K2" s="295"/>
      <c r="L2" s="295"/>
      <c r="M2" s="296"/>
      <c r="N2" s="297" t="s">
        <v>167</v>
      </c>
      <c r="O2" s="297"/>
      <c r="P2" s="298" t="s">
        <v>77</v>
      </c>
      <c r="Q2" s="299"/>
      <c r="R2" s="299"/>
      <c r="S2" s="299"/>
      <c r="T2" s="299"/>
      <c r="U2" s="299"/>
      <c r="V2" s="299"/>
      <c r="W2" s="299"/>
      <c r="X2" s="300"/>
      <c r="Y2" s="334" t="s">
        <v>82</v>
      </c>
      <c r="Z2" s="335"/>
      <c r="AA2" s="335"/>
      <c r="AB2" s="335"/>
      <c r="AC2" s="335"/>
      <c r="AD2" s="335"/>
      <c r="AE2" s="336"/>
      <c r="AF2" s="285" t="s">
        <v>83</v>
      </c>
      <c r="AG2" s="286"/>
      <c r="AH2" s="286"/>
      <c r="AI2" s="286"/>
      <c r="AJ2" s="287"/>
      <c r="AK2" s="288" t="s">
        <v>84</v>
      </c>
      <c r="AL2" s="289"/>
      <c r="AM2" s="289"/>
      <c r="AN2" s="290"/>
    </row>
    <row r="3" spans="1:41" ht="15.5" customHeight="1" thickBot="1" x14ac:dyDescent="0.3">
      <c r="A3" s="134" t="s">
        <v>149</v>
      </c>
      <c r="B3" s="97" t="s">
        <v>0</v>
      </c>
      <c r="C3" s="97" t="s">
        <v>1</v>
      </c>
      <c r="D3" s="97" t="s">
        <v>2</v>
      </c>
      <c r="E3" s="97" t="s">
        <v>3</v>
      </c>
      <c r="F3" s="98" t="s">
        <v>4</v>
      </c>
      <c r="G3" s="91" t="s">
        <v>5</v>
      </c>
      <c r="H3" s="78" t="s">
        <v>6</v>
      </c>
      <c r="I3" s="135" t="s">
        <v>7</v>
      </c>
      <c r="J3" s="78" t="s">
        <v>8</v>
      </c>
      <c r="K3" s="78" t="s">
        <v>9</v>
      </c>
      <c r="L3" s="135" t="s">
        <v>11</v>
      </c>
      <c r="M3" s="79" t="s">
        <v>12</v>
      </c>
      <c r="N3" s="82" t="s">
        <v>150</v>
      </c>
      <c r="O3" s="82" t="s">
        <v>151</v>
      </c>
      <c r="P3" s="19" t="s">
        <v>108</v>
      </c>
      <c r="Q3" s="20" t="s">
        <v>78</v>
      </c>
      <c r="R3" s="20" t="s">
        <v>109</v>
      </c>
      <c r="S3" s="24" t="s">
        <v>110</v>
      </c>
      <c r="T3" s="19" t="s">
        <v>79</v>
      </c>
      <c r="U3" s="20" t="s">
        <v>80</v>
      </c>
      <c r="V3" s="29" t="s">
        <v>81</v>
      </c>
      <c r="W3" s="26" t="s">
        <v>15</v>
      </c>
      <c r="X3" s="21" t="s">
        <v>16</v>
      </c>
      <c r="Y3" s="83" t="s">
        <v>91</v>
      </c>
      <c r="Z3" s="84" t="s">
        <v>92</v>
      </c>
      <c r="AA3" s="84" t="s">
        <v>93</v>
      </c>
      <c r="AB3" s="85" t="s">
        <v>94</v>
      </c>
      <c r="AC3" s="83" t="s">
        <v>95</v>
      </c>
      <c r="AD3" s="84" t="s">
        <v>96</v>
      </c>
      <c r="AE3" s="85" t="s">
        <v>107</v>
      </c>
      <c r="AF3" s="86" t="s">
        <v>101</v>
      </c>
      <c r="AG3" s="87" t="s">
        <v>97</v>
      </c>
      <c r="AH3" s="87" t="s">
        <v>98</v>
      </c>
      <c r="AI3" s="87" t="s">
        <v>100</v>
      </c>
      <c r="AJ3" s="87" t="s">
        <v>99</v>
      </c>
      <c r="AK3" s="88" t="s">
        <v>102</v>
      </c>
      <c r="AL3" s="89" t="s">
        <v>103</v>
      </c>
      <c r="AM3" s="89" t="s">
        <v>104</v>
      </c>
      <c r="AN3" s="90" t="s">
        <v>105</v>
      </c>
    </row>
    <row r="4" spans="1:41" ht="14.5" customHeight="1" x14ac:dyDescent="0.25">
      <c r="A4" s="93">
        <v>1</v>
      </c>
      <c r="B4" s="94">
        <v>34</v>
      </c>
      <c r="C4" s="94" t="s">
        <v>25</v>
      </c>
      <c r="D4" s="94" t="s">
        <v>134</v>
      </c>
      <c r="E4" s="94">
        <v>6</v>
      </c>
      <c r="F4" s="95" t="s">
        <v>69</v>
      </c>
      <c r="G4" s="92" t="s">
        <v>19</v>
      </c>
      <c r="H4" s="77" t="s">
        <v>20</v>
      </c>
      <c r="I4" s="136" t="s">
        <v>20</v>
      </c>
      <c r="J4" s="77" t="s">
        <v>22</v>
      </c>
      <c r="K4" s="77" t="s">
        <v>20</v>
      </c>
      <c r="L4" s="136">
        <v>10</v>
      </c>
      <c r="M4" s="80" t="s">
        <v>20</v>
      </c>
      <c r="N4" s="81" t="s">
        <v>24</v>
      </c>
      <c r="O4" s="81" t="s">
        <v>24</v>
      </c>
      <c r="P4" s="17" t="s">
        <v>24</v>
      </c>
      <c r="Q4" s="18" t="s">
        <v>19</v>
      </c>
      <c r="R4" s="18" t="s">
        <v>24</v>
      </c>
      <c r="S4" s="25" t="s">
        <v>19</v>
      </c>
      <c r="T4" s="17">
        <v>5</v>
      </c>
      <c r="U4" s="18">
        <v>5</v>
      </c>
      <c r="V4" s="30">
        <v>3</v>
      </c>
      <c r="W4" s="27">
        <v>3</v>
      </c>
      <c r="X4" s="22">
        <v>3</v>
      </c>
      <c r="Y4" s="32" t="s">
        <v>23</v>
      </c>
      <c r="Z4" s="31" t="s">
        <v>24</v>
      </c>
      <c r="AA4" s="31" t="s">
        <v>23</v>
      </c>
      <c r="AB4" s="35" t="s">
        <v>19</v>
      </c>
      <c r="AC4" s="32">
        <v>5</v>
      </c>
      <c r="AD4" s="31">
        <v>9</v>
      </c>
      <c r="AE4" s="35">
        <v>9</v>
      </c>
      <c r="AF4" s="44">
        <v>5</v>
      </c>
      <c r="AG4" s="45">
        <v>4</v>
      </c>
      <c r="AH4" s="45">
        <v>5</v>
      </c>
      <c r="AI4" s="45">
        <v>9</v>
      </c>
      <c r="AJ4" s="46">
        <v>9</v>
      </c>
      <c r="AK4" s="71">
        <v>9</v>
      </c>
      <c r="AL4" s="72">
        <v>9</v>
      </c>
      <c r="AM4" s="72">
        <v>9</v>
      </c>
      <c r="AN4" s="73">
        <v>9</v>
      </c>
    </row>
    <row r="5" spans="1:41" ht="14.5" customHeight="1" x14ac:dyDescent="0.25">
      <c r="A5" s="93">
        <v>2</v>
      </c>
      <c r="B5" s="94">
        <v>40</v>
      </c>
      <c r="C5" s="94" t="s">
        <v>17</v>
      </c>
      <c r="D5" s="94" t="s">
        <v>134</v>
      </c>
      <c r="E5" s="94">
        <v>12</v>
      </c>
      <c r="F5" s="95" t="s">
        <v>69</v>
      </c>
      <c r="G5" s="92" t="s">
        <v>19</v>
      </c>
      <c r="H5" s="77" t="s">
        <v>20</v>
      </c>
      <c r="I5" s="136" t="s">
        <v>20</v>
      </c>
      <c r="J5" s="77" t="s">
        <v>22</v>
      </c>
      <c r="K5" s="77" t="s">
        <v>20</v>
      </c>
      <c r="L5" s="136">
        <v>7</v>
      </c>
      <c r="M5" s="80" t="s">
        <v>20</v>
      </c>
      <c r="N5" s="81" t="s">
        <v>24</v>
      </c>
      <c r="O5" s="81" t="s">
        <v>24</v>
      </c>
      <c r="P5" s="17" t="s">
        <v>24</v>
      </c>
      <c r="Q5" s="18" t="s">
        <v>23</v>
      </c>
      <c r="R5" s="18" t="s">
        <v>24</v>
      </c>
      <c r="S5" s="25" t="s">
        <v>23</v>
      </c>
      <c r="T5" s="17">
        <v>3</v>
      </c>
      <c r="U5" s="18">
        <v>1</v>
      </c>
      <c r="V5" s="30">
        <v>1</v>
      </c>
      <c r="W5" s="27">
        <v>1</v>
      </c>
      <c r="X5" s="22">
        <v>3</v>
      </c>
      <c r="Y5" s="32" t="s">
        <v>23</v>
      </c>
      <c r="Z5" s="31" t="s">
        <v>19</v>
      </c>
      <c r="AA5" s="31" t="s">
        <v>23</v>
      </c>
      <c r="AB5" s="35" t="s">
        <v>23</v>
      </c>
      <c r="AC5" s="32">
        <v>2</v>
      </c>
      <c r="AD5" s="31">
        <v>2</v>
      </c>
      <c r="AE5" s="35">
        <v>1</v>
      </c>
      <c r="AF5" s="44">
        <v>1</v>
      </c>
      <c r="AG5" s="45">
        <v>1</v>
      </c>
      <c r="AH5" s="45">
        <v>1</v>
      </c>
      <c r="AI5" s="45">
        <v>1</v>
      </c>
      <c r="AJ5" s="46">
        <v>1</v>
      </c>
      <c r="AK5" s="71">
        <v>1</v>
      </c>
      <c r="AL5" s="72">
        <v>1</v>
      </c>
      <c r="AM5" s="72">
        <v>1</v>
      </c>
      <c r="AN5" s="73">
        <v>1</v>
      </c>
    </row>
    <row r="6" spans="1:41" ht="14.5" customHeight="1" x14ac:dyDescent="0.25">
      <c r="A6" s="93">
        <v>3</v>
      </c>
      <c r="B6" s="94">
        <v>31</v>
      </c>
      <c r="C6" s="94" t="s">
        <v>17</v>
      </c>
      <c r="D6" s="94" t="s">
        <v>134</v>
      </c>
      <c r="E6" s="94">
        <v>4</v>
      </c>
      <c r="F6" s="95" t="s">
        <v>69</v>
      </c>
      <c r="G6" s="92" t="s">
        <v>19</v>
      </c>
      <c r="H6" s="77" t="s">
        <v>20</v>
      </c>
      <c r="I6" s="136" t="s">
        <v>20</v>
      </c>
      <c r="J6" s="77" t="s">
        <v>22</v>
      </c>
      <c r="K6" s="77" t="s">
        <v>20</v>
      </c>
      <c r="L6" s="136">
        <v>10</v>
      </c>
      <c r="M6" s="80" t="s">
        <v>20</v>
      </c>
      <c r="N6" s="81" t="s">
        <v>24</v>
      </c>
      <c r="O6" s="81" t="s">
        <v>24</v>
      </c>
      <c r="P6" s="17" t="s">
        <v>24</v>
      </c>
      <c r="Q6" s="18" t="s">
        <v>23</v>
      </c>
      <c r="R6" s="18" t="s">
        <v>19</v>
      </c>
      <c r="S6" s="25" t="s">
        <v>23</v>
      </c>
      <c r="T6" s="17">
        <v>3</v>
      </c>
      <c r="U6" s="18">
        <v>6</v>
      </c>
      <c r="V6" s="30">
        <v>7</v>
      </c>
      <c r="W6" s="27">
        <v>5</v>
      </c>
      <c r="X6" s="22">
        <v>5</v>
      </c>
      <c r="Y6" s="32" t="s">
        <v>24</v>
      </c>
      <c r="Z6" s="31" t="s">
        <v>24</v>
      </c>
      <c r="AA6" s="31" t="s">
        <v>24</v>
      </c>
      <c r="AB6" s="35" t="s">
        <v>24</v>
      </c>
      <c r="AC6" s="32">
        <v>5</v>
      </c>
      <c r="AD6" s="31">
        <v>8</v>
      </c>
      <c r="AE6" s="35">
        <v>7</v>
      </c>
      <c r="AF6" s="44">
        <v>7</v>
      </c>
      <c r="AG6" s="45">
        <v>7</v>
      </c>
      <c r="AH6" s="45">
        <v>7</v>
      </c>
      <c r="AI6" s="45">
        <v>7</v>
      </c>
      <c r="AJ6" s="46">
        <v>8</v>
      </c>
      <c r="AK6" s="71">
        <v>10</v>
      </c>
      <c r="AL6" s="72">
        <v>10</v>
      </c>
      <c r="AM6" s="72">
        <v>8</v>
      </c>
      <c r="AN6" s="73">
        <v>8</v>
      </c>
    </row>
    <row r="7" spans="1:41" ht="14.5" customHeight="1" x14ac:dyDescent="0.25">
      <c r="A7" s="93">
        <v>4</v>
      </c>
      <c r="B7" s="94">
        <v>49</v>
      </c>
      <c r="C7" s="94" t="s">
        <v>17</v>
      </c>
      <c r="D7" s="94" t="s">
        <v>18</v>
      </c>
      <c r="E7" s="94">
        <v>18</v>
      </c>
      <c r="F7" s="95" t="s">
        <v>71</v>
      </c>
      <c r="G7" s="92" t="s">
        <v>19</v>
      </c>
      <c r="H7" s="77" t="s">
        <v>20</v>
      </c>
      <c r="I7" s="136" t="s">
        <v>21</v>
      </c>
      <c r="J7" s="77" t="s">
        <v>22</v>
      </c>
      <c r="K7" s="77" t="s">
        <v>20</v>
      </c>
      <c r="L7" s="136">
        <v>10</v>
      </c>
      <c r="M7" s="80" t="s">
        <v>20</v>
      </c>
      <c r="N7" s="81" t="s">
        <v>19</v>
      </c>
      <c r="O7" s="81" t="s">
        <v>23</v>
      </c>
      <c r="P7" s="17" t="s">
        <v>24</v>
      </c>
      <c r="Q7" s="18" t="s">
        <v>24</v>
      </c>
      <c r="R7" s="18" t="s">
        <v>19</v>
      </c>
      <c r="S7" s="25" t="s">
        <v>19</v>
      </c>
      <c r="T7" s="17">
        <v>4</v>
      </c>
      <c r="U7" s="18">
        <v>4</v>
      </c>
      <c r="V7" s="30">
        <v>4</v>
      </c>
      <c r="W7" s="27">
        <v>4</v>
      </c>
      <c r="X7" s="22">
        <v>4</v>
      </c>
      <c r="Y7" s="32" t="s">
        <v>23</v>
      </c>
      <c r="Z7" s="31" t="s">
        <v>23</v>
      </c>
      <c r="AA7" s="31" t="s">
        <v>23</v>
      </c>
      <c r="AB7" s="35" t="s">
        <v>23</v>
      </c>
      <c r="AC7" s="32">
        <v>5</v>
      </c>
      <c r="AD7" s="31">
        <v>6</v>
      </c>
      <c r="AE7" s="35">
        <v>6</v>
      </c>
      <c r="AF7" s="44">
        <v>5</v>
      </c>
      <c r="AG7" s="45">
        <v>9</v>
      </c>
      <c r="AH7" s="45">
        <v>5</v>
      </c>
      <c r="AI7" s="45">
        <v>5</v>
      </c>
      <c r="AJ7" s="46">
        <v>5</v>
      </c>
      <c r="AK7" s="71">
        <v>5</v>
      </c>
      <c r="AL7" s="72">
        <v>5</v>
      </c>
      <c r="AM7" s="72">
        <v>5</v>
      </c>
      <c r="AN7" s="73">
        <v>5</v>
      </c>
    </row>
    <row r="8" spans="1:41" ht="14.5" customHeight="1" x14ac:dyDescent="0.25">
      <c r="A8" s="93">
        <v>5</v>
      </c>
      <c r="B8" s="94">
        <v>31</v>
      </c>
      <c r="C8" s="94" t="s">
        <v>25</v>
      </c>
      <c r="D8" s="94" t="s">
        <v>26</v>
      </c>
      <c r="E8" s="94">
        <v>2</v>
      </c>
      <c r="F8" s="95" t="s">
        <v>69</v>
      </c>
      <c r="G8" s="92" t="s">
        <v>19</v>
      </c>
      <c r="H8" s="77" t="s">
        <v>20</v>
      </c>
      <c r="I8" s="136" t="s">
        <v>20</v>
      </c>
      <c r="J8" s="77" t="s">
        <v>22</v>
      </c>
      <c r="K8" s="77" t="s">
        <v>20</v>
      </c>
      <c r="L8" s="136">
        <v>5</v>
      </c>
      <c r="M8" s="80" t="s">
        <v>20</v>
      </c>
      <c r="N8" s="81" t="s">
        <v>24</v>
      </c>
      <c r="O8" s="81" t="s">
        <v>24</v>
      </c>
      <c r="P8" s="17" t="s">
        <v>24</v>
      </c>
      <c r="Q8" s="18" t="s">
        <v>23</v>
      </c>
      <c r="R8" s="18" t="s">
        <v>24</v>
      </c>
      <c r="S8" s="25" t="s">
        <v>24</v>
      </c>
      <c r="T8" s="17">
        <v>6</v>
      </c>
      <c r="U8" s="18">
        <v>8</v>
      </c>
      <c r="V8" s="30">
        <v>8</v>
      </c>
      <c r="W8" s="27">
        <v>8</v>
      </c>
      <c r="X8" s="22">
        <v>8</v>
      </c>
      <c r="Y8" s="32" t="s">
        <v>24</v>
      </c>
      <c r="Z8" s="31" t="s">
        <v>24</v>
      </c>
      <c r="AA8" s="31" t="s">
        <v>24</v>
      </c>
      <c r="AB8" s="35" t="s">
        <v>24</v>
      </c>
      <c r="AC8" s="32">
        <v>5</v>
      </c>
      <c r="AD8" s="31">
        <v>7</v>
      </c>
      <c r="AE8" s="35">
        <v>9</v>
      </c>
      <c r="AF8" s="44">
        <v>8</v>
      </c>
      <c r="AG8" s="45">
        <v>8</v>
      </c>
      <c r="AH8" s="45">
        <v>8</v>
      </c>
      <c r="AI8" s="45">
        <v>7</v>
      </c>
      <c r="AJ8" s="46">
        <v>6</v>
      </c>
      <c r="AK8" s="71">
        <v>7</v>
      </c>
      <c r="AL8" s="72">
        <v>9</v>
      </c>
      <c r="AM8" s="72">
        <v>8</v>
      </c>
      <c r="AN8" s="73">
        <v>6</v>
      </c>
    </row>
    <row r="9" spans="1:41" ht="14.5" customHeight="1" x14ac:dyDescent="0.25">
      <c r="A9" s="93">
        <v>6</v>
      </c>
      <c r="B9" s="94">
        <v>28</v>
      </c>
      <c r="C9" s="94" t="s">
        <v>25</v>
      </c>
      <c r="D9" s="94" t="s">
        <v>28</v>
      </c>
      <c r="E9" s="94">
        <v>1</v>
      </c>
      <c r="F9" s="95" t="s">
        <v>62</v>
      </c>
      <c r="G9" s="92" t="s">
        <v>19</v>
      </c>
      <c r="H9" s="77" t="s">
        <v>20</v>
      </c>
      <c r="I9" s="136" t="s">
        <v>20</v>
      </c>
      <c r="J9" s="77" t="s">
        <v>22</v>
      </c>
      <c r="K9" s="77" t="s">
        <v>20</v>
      </c>
      <c r="L9" s="136">
        <v>3</v>
      </c>
      <c r="M9" s="80" t="s">
        <v>20</v>
      </c>
      <c r="N9" s="81" t="s">
        <v>24</v>
      </c>
      <c r="O9" s="81" t="s">
        <v>23</v>
      </c>
      <c r="P9" s="17" t="s">
        <v>24</v>
      </c>
      <c r="Q9" s="18" t="s">
        <v>19</v>
      </c>
      <c r="R9" s="18" t="s">
        <v>24</v>
      </c>
      <c r="S9" s="25" t="s">
        <v>24</v>
      </c>
      <c r="T9" s="17">
        <v>3</v>
      </c>
      <c r="U9" s="18">
        <v>6</v>
      </c>
      <c r="V9" s="30">
        <v>7</v>
      </c>
      <c r="W9" s="27">
        <v>5</v>
      </c>
      <c r="X9" s="22">
        <v>5</v>
      </c>
      <c r="Y9" s="32" t="s">
        <v>24</v>
      </c>
      <c r="Z9" s="31" t="s">
        <v>24</v>
      </c>
      <c r="AA9" s="31" t="s">
        <v>24</v>
      </c>
      <c r="AB9" s="35" t="s">
        <v>24</v>
      </c>
      <c r="AC9" s="32">
        <v>5</v>
      </c>
      <c r="AD9" s="31">
        <v>8</v>
      </c>
      <c r="AE9" s="35">
        <v>7</v>
      </c>
      <c r="AF9" s="44">
        <v>7</v>
      </c>
      <c r="AG9" s="45">
        <v>7</v>
      </c>
      <c r="AH9" s="45">
        <v>7</v>
      </c>
      <c r="AI9" s="45">
        <v>7</v>
      </c>
      <c r="AJ9" s="46">
        <v>8</v>
      </c>
      <c r="AK9" s="71">
        <v>10</v>
      </c>
      <c r="AL9" s="72">
        <v>10</v>
      </c>
      <c r="AM9" s="72">
        <v>8</v>
      </c>
      <c r="AN9" s="73">
        <v>8</v>
      </c>
    </row>
    <row r="10" spans="1:41" ht="14.5" customHeight="1" x14ac:dyDescent="0.25">
      <c r="A10" s="93">
        <v>7</v>
      </c>
      <c r="B10" s="94">
        <v>44</v>
      </c>
      <c r="C10" s="94" t="s">
        <v>17</v>
      </c>
      <c r="D10" s="94" t="s">
        <v>41</v>
      </c>
      <c r="E10" s="94">
        <v>4</v>
      </c>
      <c r="F10" s="95" t="s">
        <v>70</v>
      </c>
      <c r="G10" s="92" t="s">
        <v>24</v>
      </c>
      <c r="H10" s="77" t="s">
        <v>42</v>
      </c>
      <c r="I10" s="136">
        <v>13</v>
      </c>
      <c r="J10" s="77" t="s">
        <v>22</v>
      </c>
      <c r="K10" s="77" t="s">
        <v>20</v>
      </c>
      <c r="L10" s="136">
        <v>10</v>
      </c>
      <c r="M10" s="80" t="s">
        <v>20</v>
      </c>
      <c r="N10" s="81" t="s">
        <v>24</v>
      </c>
      <c r="O10" s="81" t="s">
        <v>24</v>
      </c>
      <c r="P10" s="17" t="s">
        <v>24</v>
      </c>
      <c r="Q10" s="18" t="s">
        <v>24</v>
      </c>
      <c r="R10" s="18" t="s">
        <v>23</v>
      </c>
      <c r="S10" s="25" t="s">
        <v>24</v>
      </c>
      <c r="T10" s="17">
        <v>5</v>
      </c>
      <c r="U10" s="18">
        <v>5</v>
      </c>
      <c r="V10" s="30">
        <v>3</v>
      </c>
      <c r="W10" s="27">
        <v>3</v>
      </c>
      <c r="X10" s="22">
        <v>3</v>
      </c>
      <c r="Y10" s="32" t="s">
        <v>24</v>
      </c>
      <c r="Z10" s="31" t="s">
        <v>24</v>
      </c>
      <c r="AA10" s="31" t="s">
        <v>24</v>
      </c>
      <c r="AB10" s="35" t="s">
        <v>24</v>
      </c>
      <c r="AC10" s="32">
        <v>5</v>
      </c>
      <c r="AD10" s="31">
        <v>9</v>
      </c>
      <c r="AE10" s="35">
        <v>9</v>
      </c>
      <c r="AF10" s="44">
        <v>5</v>
      </c>
      <c r="AG10" s="45">
        <v>4</v>
      </c>
      <c r="AH10" s="45">
        <v>5</v>
      </c>
      <c r="AI10" s="45">
        <v>9</v>
      </c>
      <c r="AJ10" s="46">
        <v>9</v>
      </c>
      <c r="AK10" s="71">
        <v>9</v>
      </c>
      <c r="AL10" s="72">
        <v>9</v>
      </c>
      <c r="AM10" s="72">
        <v>9</v>
      </c>
      <c r="AN10" s="73">
        <v>9</v>
      </c>
    </row>
    <row r="11" spans="1:41" ht="14.5" customHeight="1" x14ac:dyDescent="0.25">
      <c r="A11" s="93">
        <v>8</v>
      </c>
      <c r="B11" s="94">
        <v>52</v>
      </c>
      <c r="C11" s="94" t="s">
        <v>25</v>
      </c>
      <c r="D11" s="94" t="s">
        <v>132</v>
      </c>
      <c r="E11" s="94">
        <v>28</v>
      </c>
      <c r="F11" s="95" t="s">
        <v>71</v>
      </c>
      <c r="G11" s="92" t="s">
        <v>19</v>
      </c>
      <c r="H11" s="77" t="s">
        <v>20</v>
      </c>
      <c r="I11" s="136" t="s">
        <v>20</v>
      </c>
      <c r="J11" s="77" t="s">
        <v>36</v>
      </c>
      <c r="K11" s="77" t="s">
        <v>152</v>
      </c>
      <c r="L11" s="136">
        <v>3</v>
      </c>
      <c r="M11" s="80" t="s">
        <v>156</v>
      </c>
      <c r="N11" s="81" t="s">
        <v>24</v>
      </c>
      <c r="O11" s="81" t="s">
        <v>23</v>
      </c>
      <c r="P11" s="17" t="s">
        <v>24</v>
      </c>
      <c r="Q11" s="18" t="s">
        <v>23</v>
      </c>
      <c r="R11" s="18" t="s">
        <v>24</v>
      </c>
      <c r="S11" s="25" t="s">
        <v>24</v>
      </c>
      <c r="T11" s="17">
        <v>4</v>
      </c>
      <c r="U11" s="18">
        <v>4</v>
      </c>
      <c r="V11" s="30">
        <v>4</v>
      </c>
      <c r="W11" s="27">
        <v>4</v>
      </c>
      <c r="X11" s="22">
        <v>4</v>
      </c>
      <c r="Y11" s="32" t="s">
        <v>24</v>
      </c>
      <c r="Z11" s="31" t="s">
        <v>24</v>
      </c>
      <c r="AA11" s="31" t="s">
        <v>24</v>
      </c>
      <c r="AB11" s="35" t="s">
        <v>24</v>
      </c>
      <c r="AC11" s="32">
        <v>5</v>
      </c>
      <c r="AD11" s="31">
        <v>6</v>
      </c>
      <c r="AE11" s="35">
        <v>6</v>
      </c>
      <c r="AF11" s="44">
        <v>5</v>
      </c>
      <c r="AG11" s="45">
        <v>9</v>
      </c>
      <c r="AH11" s="45">
        <v>5</v>
      </c>
      <c r="AI11" s="45">
        <v>5</v>
      </c>
      <c r="AJ11" s="46">
        <v>5</v>
      </c>
      <c r="AK11" s="71">
        <v>5</v>
      </c>
      <c r="AL11" s="72">
        <v>5</v>
      </c>
      <c r="AM11" s="72">
        <v>5</v>
      </c>
      <c r="AN11" s="73">
        <v>5</v>
      </c>
    </row>
    <row r="12" spans="1:41" ht="14.5" customHeight="1" x14ac:dyDescent="0.25">
      <c r="A12" s="93">
        <v>9</v>
      </c>
      <c r="B12" s="94">
        <v>47</v>
      </c>
      <c r="C12" s="94" t="s">
        <v>25</v>
      </c>
      <c r="D12" s="94" t="s">
        <v>132</v>
      </c>
      <c r="E12" s="94">
        <v>19</v>
      </c>
      <c r="F12" s="95" t="s">
        <v>71</v>
      </c>
      <c r="G12" s="92" t="s">
        <v>19</v>
      </c>
      <c r="H12" s="77" t="s">
        <v>20</v>
      </c>
      <c r="I12" s="136" t="s">
        <v>20</v>
      </c>
      <c r="J12" s="77" t="s">
        <v>36</v>
      </c>
      <c r="K12" s="77" t="s">
        <v>51</v>
      </c>
      <c r="L12" s="136">
        <v>7</v>
      </c>
      <c r="M12" s="80" t="s">
        <v>32</v>
      </c>
      <c r="N12" s="81" t="s">
        <v>24</v>
      </c>
      <c r="O12" s="81" t="s">
        <v>24</v>
      </c>
      <c r="P12" s="17" t="s">
        <v>24</v>
      </c>
      <c r="Q12" s="18" t="s">
        <v>23</v>
      </c>
      <c r="R12" s="18" t="s">
        <v>24</v>
      </c>
      <c r="S12" s="25" t="s">
        <v>23</v>
      </c>
      <c r="T12" s="17">
        <v>4</v>
      </c>
      <c r="U12" s="18">
        <v>4</v>
      </c>
      <c r="V12" s="30">
        <v>5</v>
      </c>
      <c r="W12" s="27">
        <v>5</v>
      </c>
      <c r="X12" s="22">
        <v>4</v>
      </c>
      <c r="Y12" s="32" t="s">
        <v>24</v>
      </c>
      <c r="Z12" s="31" t="s">
        <v>24</v>
      </c>
      <c r="AA12" s="31" t="s">
        <v>24</v>
      </c>
      <c r="AB12" s="35" t="s">
        <v>24</v>
      </c>
      <c r="AC12" s="32">
        <v>7</v>
      </c>
      <c r="AD12" s="31">
        <v>6</v>
      </c>
      <c r="AE12" s="35">
        <v>5</v>
      </c>
      <c r="AF12" s="44">
        <v>8</v>
      </c>
      <c r="AG12" s="45">
        <v>7</v>
      </c>
      <c r="AH12" s="45">
        <v>9</v>
      </c>
      <c r="AI12" s="45">
        <v>6</v>
      </c>
      <c r="AJ12" s="46">
        <v>6</v>
      </c>
      <c r="AK12" s="71">
        <v>2</v>
      </c>
      <c r="AL12" s="72">
        <v>9</v>
      </c>
      <c r="AM12" s="72">
        <v>3</v>
      </c>
      <c r="AN12" s="73">
        <v>6</v>
      </c>
    </row>
    <row r="13" spans="1:41" ht="14.5" customHeight="1" x14ac:dyDescent="0.25">
      <c r="A13" s="93">
        <v>10</v>
      </c>
      <c r="B13" s="94">
        <v>42</v>
      </c>
      <c r="C13" s="94" t="s">
        <v>25</v>
      </c>
      <c r="D13" s="94" t="s">
        <v>132</v>
      </c>
      <c r="E13" s="94">
        <v>13</v>
      </c>
      <c r="F13" s="95" t="s">
        <v>62</v>
      </c>
      <c r="G13" s="92" t="s">
        <v>24</v>
      </c>
      <c r="H13" s="77" t="s">
        <v>138</v>
      </c>
      <c r="I13" s="136" t="s">
        <v>142</v>
      </c>
      <c r="J13" s="77" t="s">
        <v>22</v>
      </c>
      <c r="K13" s="77" t="s">
        <v>20</v>
      </c>
      <c r="L13" s="136">
        <v>7</v>
      </c>
      <c r="M13" s="80" t="s">
        <v>20</v>
      </c>
      <c r="N13" s="81" t="s">
        <v>19</v>
      </c>
      <c r="O13" s="81" t="s">
        <v>24</v>
      </c>
      <c r="P13" s="17" t="s">
        <v>24</v>
      </c>
      <c r="Q13" s="18" t="s">
        <v>24</v>
      </c>
      <c r="R13" s="18" t="s">
        <v>24</v>
      </c>
      <c r="S13" s="25" t="s">
        <v>19</v>
      </c>
      <c r="T13" s="17">
        <v>5</v>
      </c>
      <c r="U13" s="18">
        <v>5</v>
      </c>
      <c r="V13" s="30">
        <v>5</v>
      </c>
      <c r="W13" s="27">
        <v>5</v>
      </c>
      <c r="X13" s="22">
        <v>5</v>
      </c>
      <c r="Y13" s="32" t="s">
        <v>24</v>
      </c>
      <c r="Z13" s="31" t="s">
        <v>24</v>
      </c>
      <c r="AA13" s="31" t="s">
        <v>24</v>
      </c>
      <c r="AB13" s="35" t="s">
        <v>19</v>
      </c>
      <c r="AC13" s="32">
        <v>5</v>
      </c>
      <c r="AD13" s="31">
        <v>7</v>
      </c>
      <c r="AE13" s="35">
        <v>5</v>
      </c>
      <c r="AF13" s="44">
        <v>6</v>
      </c>
      <c r="AG13" s="45">
        <v>5</v>
      </c>
      <c r="AH13" s="45">
        <v>5</v>
      </c>
      <c r="AI13" s="45">
        <v>4</v>
      </c>
      <c r="AJ13" s="46">
        <v>4</v>
      </c>
      <c r="AK13" s="71">
        <v>5</v>
      </c>
      <c r="AL13" s="72">
        <v>5</v>
      </c>
      <c r="AM13" s="72">
        <v>4</v>
      </c>
      <c r="AN13" s="73">
        <v>4</v>
      </c>
    </row>
    <row r="14" spans="1:41" ht="14.5" customHeight="1" x14ac:dyDescent="0.25">
      <c r="A14" s="93">
        <v>11</v>
      </c>
      <c r="B14" s="94">
        <v>60</v>
      </c>
      <c r="C14" s="94" t="s">
        <v>25</v>
      </c>
      <c r="D14" s="94" t="s">
        <v>132</v>
      </c>
      <c r="E14" s="94">
        <v>35</v>
      </c>
      <c r="F14" s="95" t="s">
        <v>62</v>
      </c>
      <c r="G14" s="92" t="s">
        <v>19</v>
      </c>
      <c r="H14" s="77" t="s">
        <v>20</v>
      </c>
      <c r="I14" s="136" t="s">
        <v>20</v>
      </c>
      <c r="J14" s="77" t="s">
        <v>22</v>
      </c>
      <c r="K14" s="77" t="s">
        <v>20</v>
      </c>
      <c r="L14" s="136">
        <v>10</v>
      </c>
      <c r="M14" s="80" t="s">
        <v>20</v>
      </c>
      <c r="N14" s="81" t="s">
        <v>19</v>
      </c>
      <c r="O14" s="81" t="s">
        <v>23</v>
      </c>
      <c r="P14" s="17" t="s">
        <v>24</v>
      </c>
      <c r="Q14" s="18" t="s">
        <v>23</v>
      </c>
      <c r="R14" s="18" t="s">
        <v>19</v>
      </c>
      <c r="S14" s="25" t="s">
        <v>24</v>
      </c>
      <c r="T14" s="17">
        <v>4</v>
      </c>
      <c r="U14" s="18">
        <v>4</v>
      </c>
      <c r="V14" s="30">
        <v>4</v>
      </c>
      <c r="W14" s="27">
        <v>4</v>
      </c>
      <c r="X14" s="22">
        <v>5</v>
      </c>
      <c r="Y14" s="32" t="s">
        <v>24</v>
      </c>
      <c r="Z14" s="31" t="s">
        <v>24</v>
      </c>
      <c r="AA14" s="31" t="s">
        <v>24</v>
      </c>
      <c r="AB14" s="35" t="s">
        <v>24</v>
      </c>
      <c r="AC14" s="32">
        <v>2</v>
      </c>
      <c r="AD14" s="31">
        <v>1</v>
      </c>
      <c r="AE14" s="35">
        <v>1</v>
      </c>
      <c r="AF14" s="44">
        <v>2</v>
      </c>
      <c r="AG14" s="45">
        <v>2</v>
      </c>
      <c r="AH14" s="45">
        <v>2</v>
      </c>
      <c r="AI14" s="45">
        <v>2</v>
      </c>
      <c r="AJ14" s="46">
        <v>2</v>
      </c>
      <c r="AK14" s="71">
        <v>5</v>
      </c>
      <c r="AL14" s="72">
        <v>5</v>
      </c>
      <c r="AM14" s="72">
        <v>4</v>
      </c>
      <c r="AN14" s="73">
        <v>3</v>
      </c>
    </row>
    <row r="15" spans="1:41" ht="14.5" customHeight="1" x14ac:dyDescent="0.25">
      <c r="A15" s="93">
        <v>12</v>
      </c>
      <c r="B15" s="94">
        <v>40</v>
      </c>
      <c r="C15" s="94" t="s">
        <v>25</v>
      </c>
      <c r="D15" s="94" t="s">
        <v>132</v>
      </c>
      <c r="E15" s="94">
        <v>9</v>
      </c>
      <c r="F15" s="95" t="s">
        <v>62</v>
      </c>
      <c r="G15" s="92" t="s">
        <v>24</v>
      </c>
      <c r="H15" s="77" t="s">
        <v>138</v>
      </c>
      <c r="I15" s="136">
        <v>12</v>
      </c>
      <c r="J15" s="77" t="s">
        <v>22</v>
      </c>
      <c r="K15" s="77" t="s">
        <v>20</v>
      </c>
      <c r="L15" s="136">
        <v>5</v>
      </c>
      <c r="M15" s="80" t="s">
        <v>20</v>
      </c>
      <c r="N15" s="81" t="s">
        <v>24</v>
      </c>
      <c r="O15" s="81" t="s">
        <v>24</v>
      </c>
      <c r="P15" s="17" t="s">
        <v>24</v>
      </c>
      <c r="Q15" s="18" t="s">
        <v>24</v>
      </c>
      <c r="R15" s="18" t="s">
        <v>24</v>
      </c>
      <c r="S15" s="25" t="s">
        <v>24</v>
      </c>
      <c r="T15" s="17">
        <v>5</v>
      </c>
      <c r="U15" s="18">
        <v>5</v>
      </c>
      <c r="V15" s="30">
        <v>5</v>
      </c>
      <c r="W15" s="27">
        <v>5</v>
      </c>
      <c r="X15" s="22">
        <v>5</v>
      </c>
      <c r="Y15" s="32" t="s">
        <v>24</v>
      </c>
      <c r="Z15" s="31" t="s">
        <v>24</v>
      </c>
      <c r="AA15" s="31" t="s">
        <v>24</v>
      </c>
      <c r="AB15" s="35" t="s">
        <v>24</v>
      </c>
      <c r="AC15" s="32">
        <v>7</v>
      </c>
      <c r="AD15" s="31">
        <v>8</v>
      </c>
      <c r="AE15" s="35">
        <v>8</v>
      </c>
      <c r="AF15" s="44">
        <v>7</v>
      </c>
      <c r="AG15" s="45">
        <v>7</v>
      </c>
      <c r="AH15" s="45">
        <v>8</v>
      </c>
      <c r="AI15" s="45">
        <v>7</v>
      </c>
      <c r="AJ15" s="46">
        <v>7</v>
      </c>
      <c r="AK15" s="71">
        <v>7</v>
      </c>
      <c r="AL15" s="72">
        <v>9</v>
      </c>
      <c r="AM15" s="72">
        <v>8</v>
      </c>
      <c r="AN15" s="73">
        <v>8</v>
      </c>
    </row>
    <row r="16" spans="1:41" ht="14.5" customHeight="1" x14ac:dyDescent="0.25">
      <c r="A16" s="93">
        <v>13</v>
      </c>
      <c r="B16" s="94">
        <v>43</v>
      </c>
      <c r="C16" s="94" t="s">
        <v>17</v>
      </c>
      <c r="D16" s="94" t="s">
        <v>132</v>
      </c>
      <c r="E16" s="94">
        <v>14</v>
      </c>
      <c r="F16" s="95" t="s">
        <v>62</v>
      </c>
      <c r="G16" s="92" t="s">
        <v>24</v>
      </c>
      <c r="H16" s="77" t="s">
        <v>139</v>
      </c>
      <c r="I16" s="136">
        <v>7</v>
      </c>
      <c r="J16" s="77" t="s">
        <v>22</v>
      </c>
      <c r="K16" s="77" t="s">
        <v>20</v>
      </c>
      <c r="L16" s="136">
        <v>10</v>
      </c>
      <c r="M16" s="80" t="s">
        <v>20</v>
      </c>
      <c r="N16" s="81" t="s">
        <v>24</v>
      </c>
      <c r="O16" s="81" t="s">
        <v>24</v>
      </c>
      <c r="P16" s="17" t="s">
        <v>24</v>
      </c>
      <c r="Q16" s="18" t="s">
        <v>24</v>
      </c>
      <c r="R16" s="18" t="s">
        <v>24</v>
      </c>
      <c r="S16" s="25" t="s">
        <v>24</v>
      </c>
      <c r="T16" s="17">
        <v>5</v>
      </c>
      <c r="U16" s="18">
        <v>5</v>
      </c>
      <c r="V16" s="30">
        <v>6</v>
      </c>
      <c r="W16" s="27">
        <v>6</v>
      </c>
      <c r="X16" s="22">
        <v>5</v>
      </c>
      <c r="Y16" s="32" t="s">
        <v>24</v>
      </c>
      <c r="Z16" s="31" t="s">
        <v>24</v>
      </c>
      <c r="AA16" s="31" t="s">
        <v>24</v>
      </c>
      <c r="AB16" s="35" t="s">
        <v>23</v>
      </c>
      <c r="AC16" s="32">
        <v>7</v>
      </c>
      <c r="AD16" s="31">
        <v>8</v>
      </c>
      <c r="AE16" s="35">
        <v>6</v>
      </c>
      <c r="AF16" s="44">
        <v>7</v>
      </c>
      <c r="AG16" s="45">
        <v>7</v>
      </c>
      <c r="AH16" s="45">
        <v>7</v>
      </c>
      <c r="AI16" s="45">
        <v>5</v>
      </c>
      <c r="AJ16" s="46">
        <v>6</v>
      </c>
      <c r="AK16" s="71">
        <v>8</v>
      </c>
      <c r="AL16" s="72">
        <v>10</v>
      </c>
      <c r="AM16" s="72">
        <v>9</v>
      </c>
      <c r="AN16" s="73">
        <v>9</v>
      </c>
    </row>
    <row r="17" spans="1:40" ht="14.5" customHeight="1" x14ac:dyDescent="0.25">
      <c r="A17" s="93">
        <v>14</v>
      </c>
      <c r="B17" s="94">
        <v>50</v>
      </c>
      <c r="C17" s="94" t="s">
        <v>17</v>
      </c>
      <c r="D17" s="94" t="s">
        <v>132</v>
      </c>
      <c r="E17" s="94">
        <v>28</v>
      </c>
      <c r="F17" s="95" t="s">
        <v>71</v>
      </c>
      <c r="G17" s="92" t="s">
        <v>19</v>
      </c>
      <c r="H17" s="77" t="s">
        <v>20</v>
      </c>
      <c r="I17" s="136" t="s">
        <v>20</v>
      </c>
      <c r="J17" s="77" t="s">
        <v>22</v>
      </c>
      <c r="K17" s="77" t="s">
        <v>20</v>
      </c>
      <c r="L17" s="136">
        <v>5</v>
      </c>
      <c r="M17" s="80" t="s">
        <v>20</v>
      </c>
      <c r="N17" s="81" t="s">
        <v>24</v>
      </c>
      <c r="O17" s="81" t="s">
        <v>24</v>
      </c>
      <c r="P17" s="17" t="s">
        <v>24</v>
      </c>
      <c r="Q17" s="18" t="s">
        <v>19</v>
      </c>
      <c r="R17" s="18" t="s">
        <v>23</v>
      </c>
      <c r="S17" s="25" t="s">
        <v>23</v>
      </c>
      <c r="T17" s="17">
        <v>5</v>
      </c>
      <c r="U17" s="18">
        <v>5</v>
      </c>
      <c r="V17" s="30">
        <v>4</v>
      </c>
      <c r="W17" s="27">
        <v>4</v>
      </c>
      <c r="X17" s="22">
        <v>4</v>
      </c>
      <c r="Y17" s="32" t="s">
        <v>24</v>
      </c>
      <c r="Z17" s="31" t="s">
        <v>24</v>
      </c>
      <c r="AA17" s="31" t="s">
        <v>24</v>
      </c>
      <c r="AB17" s="35" t="s">
        <v>23</v>
      </c>
      <c r="AC17" s="32">
        <v>7</v>
      </c>
      <c r="AD17" s="31">
        <v>7</v>
      </c>
      <c r="AE17" s="35">
        <v>6</v>
      </c>
      <c r="AF17" s="44">
        <v>8</v>
      </c>
      <c r="AG17" s="45">
        <v>8</v>
      </c>
      <c r="AH17" s="45">
        <v>8</v>
      </c>
      <c r="AI17" s="45">
        <v>7</v>
      </c>
      <c r="AJ17" s="46">
        <v>7</v>
      </c>
      <c r="AK17" s="71">
        <v>8</v>
      </c>
      <c r="AL17" s="72">
        <v>8</v>
      </c>
      <c r="AM17" s="72">
        <v>7</v>
      </c>
      <c r="AN17" s="73">
        <v>7</v>
      </c>
    </row>
    <row r="18" spans="1:40" ht="14.5" customHeight="1" x14ac:dyDescent="0.25">
      <c r="A18" s="93">
        <v>15</v>
      </c>
      <c r="B18" s="94">
        <v>33</v>
      </c>
      <c r="C18" s="94" t="s">
        <v>25</v>
      </c>
      <c r="D18" s="94" t="s">
        <v>133</v>
      </c>
      <c r="E18" s="94">
        <v>6</v>
      </c>
      <c r="F18" s="95" t="s">
        <v>69</v>
      </c>
      <c r="G18" s="92" t="s">
        <v>19</v>
      </c>
      <c r="H18" s="77" t="s">
        <v>20</v>
      </c>
      <c r="I18" s="136" t="s">
        <v>20</v>
      </c>
      <c r="J18" s="77" t="s">
        <v>36</v>
      </c>
      <c r="K18" s="77" t="s">
        <v>51</v>
      </c>
      <c r="L18" s="136">
        <v>3</v>
      </c>
      <c r="M18" s="80" t="s">
        <v>43</v>
      </c>
      <c r="N18" s="81" t="s">
        <v>24</v>
      </c>
      <c r="O18" s="81" t="s">
        <v>23</v>
      </c>
      <c r="P18" s="17" t="s">
        <v>24</v>
      </c>
      <c r="Q18" s="18" t="s">
        <v>19</v>
      </c>
      <c r="R18" s="18" t="s">
        <v>24</v>
      </c>
      <c r="S18" s="25" t="s">
        <v>19</v>
      </c>
      <c r="T18" s="17">
        <v>3</v>
      </c>
      <c r="U18" s="18">
        <v>1</v>
      </c>
      <c r="V18" s="30">
        <v>1</v>
      </c>
      <c r="W18" s="27">
        <v>1</v>
      </c>
      <c r="X18" s="22">
        <v>3</v>
      </c>
      <c r="Y18" s="32" t="s">
        <v>23</v>
      </c>
      <c r="Z18" s="31" t="s">
        <v>24</v>
      </c>
      <c r="AA18" s="31" t="s">
        <v>23</v>
      </c>
      <c r="AB18" s="35" t="s">
        <v>24</v>
      </c>
      <c r="AC18" s="32">
        <v>2</v>
      </c>
      <c r="AD18" s="31">
        <v>2</v>
      </c>
      <c r="AE18" s="35">
        <v>1</v>
      </c>
      <c r="AF18" s="44">
        <v>1</v>
      </c>
      <c r="AG18" s="45">
        <v>1</v>
      </c>
      <c r="AH18" s="45">
        <v>1</v>
      </c>
      <c r="AI18" s="45">
        <v>1</v>
      </c>
      <c r="AJ18" s="46">
        <v>1</v>
      </c>
      <c r="AK18" s="71">
        <v>1</v>
      </c>
      <c r="AL18" s="72">
        <v>1</v>
      </c>
      <c r="AM18" s="72">
        <v>1</v>
      </c>
      <c r="AN18" s="73">
        <v>1</v>
      </c>
    </row>
    <row r="19" spans="1:40" ht="14.5" customHeight="1" x14ac:dyDescent="0.25">
      <c r="A19" s="93">
        <v>16</v>
      </c>
      <c r="B19" s="94">
        <v>41</v>
      </c>
      <c r="C19" s="94" t="s">
        <v>25</v>
      </c>
      <c r="D19" s="94" t="s">
        <v>133</v>
      </c>
      <c r="E19" s="94">
        <v>6</v>
      </c>
      <c r="F19" s="95" t="s">
        <v>69</v>
      </c>
      <c r="G19" s="92" t="s">
        <v>19</v>
      </c>
      <c r="H19" s="77" t="s">
        <v>20</v>
      </c>
      <c r="I19" s="136" t="s">
        <v>20</v>
      </c>
      <c r="J19" s="77" t="s">
        <v>36</v>
      </c>
      <c r="K19" s="77" t="s">
        <v>51</v>
      </c>
      <c r="L19" s="136">
        <v>7</v>
      </c>
      <c r="M19" s="80" t="s">
        <v>154</v>
      </c>
      <c r="N19" s="81" t="s">
        <v>24</v>
      </c>
      <c r="O19" s="81" t="s">
        <v>24</v>
      </c>
      <c r="P19" s="17" t="s">
        <v>24</v>
      </c>
      <c r="Q19" s="18" t="s">
        <v>19</v>
      </c>
      <c r="R19" s="18" t="s">
        <v>24</v>
      </c>
      <c r="S19" s="25" t="s">
        <v>24</v>
      </c>
      <c r="T19" s="17">
        <v>4</v>
      </c>
      <c r="U19" s="18">
        <v>4</v>
      </c>
      <c r="V19" s="30">
        <v>5</v>
      </c>
      <c r="W19" s="27">
        <v>5</v>
      </c>
      <c r="X19" s="22">
        <v>4</v>
      </c>
      <c r="Y19" s="32" t="s">
        <v>23</v>
      </c>
      <c r="Z19" s="31" t="s">
        <v>23</v>
      </c>
      <c r="AA19" s="31" t="s">
        <v>23</v>
      </c>
      <c r="AB19" s="35" t="s">
        <v>24</v>
      </c>
      <c r="AC19" s="32">
        <v>7</v>
      </c>
      <c r="AD19" s="31">
        <v>6</v>
      </c>
      <c r="AE19" s="35">
        <v>5</v>
      </c>
      <c r="AF19" s="44">
        <v>8</v>
      </c>
      <c r="AG19" s="45">
        <v>7</v>
      </c>
      <c r="AH19" s="45">
        <v>9</v>
      </c>
      <c r="AI19" s="45">
        <v>6</v>
      </c>
      <c r="AJ19" s="46">
        <v>6</v>
      </c>
      <c r="AK19" s="71">
        <v>2</v>
      </c>
      <c r="AL19" s="72">
        <v>9</v>
      </c>
      <c r="AM19" s="72">
        <v>3</v>
      </c>
      <c r="AN19" s="73">
        <v>6</v>
      </c>
    </row>
    <row r="20" spans="1:40" ht="14.5" customHeight="1" x14ac:dyDescent="0.25">
      <c r="A20" s="93">
        <v>17</v>
      </c>
      <c r="B20" s="94">
        <v>33</v>
      </c>
      <c r="C20" s="94" t="s">
        <v>25</v>
      </c>
      <c r="D20" s="94" t="s">
        <v>133</v>
      </c>
      <c r="E20" s="94">
        <v>3</v>
      </c>
      <c r="F20" s="95" t="s">
        <v>69</v>
      </c>
      <c r="G20" s="92" t="s">
        <v>19</v>
      </c>
      <c r="H20" s="77" t="s">
        <v>20</v>
      </c>
      <c r="I20" s="136" t="s">
        <v>20</v>
      </c>
      <c r="J20" s="77" t="s">
        <v>36</v>
      </c>
      <c r="K20" s="77" t="s">
        <v>51</v>
      </c>
      <c r="L20" s="136">
        <v>10</v>
      </c>
      <c r="M20" s="80" t="s">
        <v>153</v>
      </c>
      <c r="N20" s="81" t="s">
        <v>24</v>
      </c>
      <c r="O20" s="81" t="s">
        <v>24</v>
      </c>
      <c r="P20" s="17" t="s">
        <v>24</v>
      </c>
      <c r="Q20" s="18" t="s">
        <v>19</v>
      </c>
      <c r="R20" s="18" t="s">
        <v>24</v>
      </c>
      <c r="S20" s="25" t="s">
        <v>24</v>
      </c>
      <c r="T20" s="17">
        <v>3</v>
      </c>
      <c r="U20" s="18">
        <v>6</v>
      </c>
      <c r="V20" s="30">
        <v>7</v>
      </c>
      <c r="W20" s="27">
        <v>5</v>
      </c>
      <c r="X20" s="22">
        <v>5</v>
      </c>
      <c r="Y20" s="32" t="s">
        <v>24</v>
      </c>
      <c r="Z20" s="31" t="s">
        <v>24</v>
      </c>
      <c r="AA20" s="31" t="s">
        <v>24</v>
      </c>
      <c r="AB20" s="35" t="s">
        <v>24</v>
      </c>
      <c r="AC20" s="32">
        <v>5</v>
      </c>
      <c r="AD20" s="31">
        <v>8</v>
      </c>
      <c r="AE20" s="35">
        <v>7</v>
      </c>
      <c r="AF20" s="44">
        <v>7</v>
      </c>
      <c r="AG20" s="45">
        <v>7</v>
      </c>
      <c r="AH20" s="45">
        <v>7</v>
      </c>
      <c r="AI20" s="45">
        <v>7</v>
      </c>
      <c r="AJ20" s="46">
        <v>8</v>
      </c>
      <c r="AK20" s="71">
        <v>10</v>
      </c>
      <c r="AL20" s="72">
        <v>10</v>
      </c>
      <c r="AM20" s="72">
        <v>8</v>
      </c>
      <c r="AN20" s="73">
        <v>8</v>
      </c>
    </row>
    <row r="21" spans="1:40" ht="14.5" customHeight="1" x14ac:dyDescent="0.25">
      <c r="A21" s="93">
        <v>18</v>
      </c>
      <c r="B21" s="94">
        <v>40</v>
      </c>
      <c r="C21" s="94" t="s">
        <v>25</v>
      </c>
      <c r="D21" s="94" t="s">
        <v>133</v>
      </c>
      <c r="E21" s="94">
        <v>8</v>
      </c>
      <c r="F21" s="95" t="s">
        <v>69</v>
      </c>
      <c r="G21" s="92" t="s">
        <v>19</v>
      </c>
      <c r="H21" s="77" t="s">
        <v>20</v>
      </c>
      <c r="I21" s="136" t="s">
        <v>20</v>
      </c>
      <c r="J21" s="77" t="s">
        <v>22</v>
      </c>
      <c r="K21" s="77" t="s">
        <v>20</v>
      </c>
      <c r="L21" s="136">
        <v>7</v>
      </c>
      <c r="M21" s="80" t="s">
        <v>20</v>
      </c>
      <c r="N21" s="81" t="s">
        <v>24</v>
      </c>
      <c r="O21" s="81" t="s">
        <v>24</v>
      </c>
      <c r="P21" s="17" t="s">
        <v>24</v>
      </c>
      <c r="Q21" s="18" t="s">
        <v>19</v>
      </c>
      <c r="R21" s="18" t="s">
        <v>24</v>
      </c>
      <c r="S21" s="25" t="s">
        <v>23</v>
      </c>
      <c r="T21" s="17">
        <v>4</v>
      </c>
      <c r="U21" s="18">
        <v>4</v>
      </c>
      <c r="V21" s="30">
        <v>4</v>
      </c>
      <c r="W21" s="27">
        <v>4</v>
      </c>
      <c r="X21" s="22">
        <v>4</v>
      </c>
      <c r="Y21" s="32" t="s">
        <v>24</v>
      </c>
      <c r="Z21" s="31" t="s">
        <v>24</v>
      </c>
      <c r="AA21" s="31" t="s">
        <v>24</v>
      </c>
      <c r="AB21" s="35" t="s">
        <v>24</v>
      </c>
      <c r="AC21" s="32">
        <v>5</v>
      </c>
      <c r="AD21" s="31">
        <v>6</v>
      </c>
      <c r="AE21" s="35">
        <v>6</v>
      </c>
      <c r="AF21" s="44">
        <v>5</v>
      </c>
      <c r="AG21" s="45">
        <v>9</v>
      </c>
      <c r="AH21" s="45">
        <v>5</v>
      </c>
      <c r="AI21" s="45">
        <v>5</v>
      </c>
      <c r="AJ21" s="46">
        <v>5</v>
      </c>
      <c r="AK21" s="71">
        <v>5</v>
      </c>
      <c r="AL21" s="72">
        <v>5</v>
      </c>
      <c r="AM21" s="72">
        <v>5</v>
      </c>
      <c r="AN21" s="73">
        <v>5</v>
      </c>
    </row>
    <row r="22" spans="1:40" ht="14.5" customHeight="1" x14ac:dyDescent="0.25">
      <c r="A22" s="93">
        <v>19</v>
      </c>
      <c r="B22" s="94">
        <v>44</v>
      </c>
      <c r="C22" s="94" t="s">
        <v>25</v>
      </c>
      <c r="D22" s="94" t="s">
        <v>133</v>
      </c>
      <c r="E22" s="94">
        <v>16</v>
      </c>
      <c r="F22" s="95" t="s">
        <v>69</v>
      </c>
      <c r="G22" s="92" t="s">
        <v>19</v>
      </c>
      <c r="H22" s="77" t="s">
        <v>20</v>
      </c>
      <c r="I22" s="136" t="s">
        <v>20</v>
      </c>
      <c r="J22" s="77" t="s">
        <v>22</v>
      </c>
      <c r="K22" s="77" t="s">
        <v>20</v>
      </c>
      <c r="L22" s="136">
        <v>5</v>
      </c>
      <c r="M22" s="80" t="s">
        <v>20</v>
      </c>
      <c r="N22" s="81" t="s">
        <v>24</v>
      </c>
      <c r="O22" s="81" t="s">
        <v>24</v>
      </c>
      <c r="P22" s="17" t="s">
        <v>24</v>
      </c>
      <c r="Q22" s="18" t="s">
        <v>19</v>
      </c>
      <c r="R22" s="18" t="s">
        <v>23</v>
      </c>
      <c r="S22" s="25" t="s">
        <v>24</v>
      </c>
      <c r="T22" s="17">
        <v>4</v>
      </c>
      <c r="U22" s="18">
        <v>4</v>
      </c>
      <c r="V22" s="30">
        <v>4</v>
      </c>
      <c r="W22" s="27">
        <v>4</v>
      </c>
      <c r="X22" s="22">
        <v>5</v>
      </c>
      <c r="Y22" s="32" t="s">
        <v>24</v>
      </c>
      <c r="Z22" s="31" t="s">
        <v>24</v>
      </c>
      <c r="AA22" s="31" t="s">
        <v>24</v>
      </c>
      <c r="AB22" s="35" t="s">
        <v>24</v>
      </c>
      <c r="AC22" s="32">
        <v>2</v>
      </c>
      <c r="AD22" s="31">
        <v>1</v>
      </c>
      <c r="AE22" s="35">
        <v>1</v>
      </c>
      <c r="AF22" s="44">
        <v>2</v>
      </c>
      <c r="AG22" s="45">
        <v>2</v>
      </c>
      <c r="AH22" s="45">
        <v>2</v>
      </c>
      <c r="AI22" s="45">
        <v>2</v>
      </c>
      <c r="AJ22" s="46">
        <v>2</v>
      </c>
      <c r="AK22" s="71">
        <v>5</v>
      </c>
      <c r="AL22" s="72">
        <v>5</v>
      </c>
      <c r="AM22" s="72">
        <v>4</v>
      </c>
      <c r="AN22" s="73">
        <v>3</v>
      </c>
    </row>
    <row r="23" spans="1:40" ht="14.5" customHeight="1" x14ac:dyDescent="0.25">
      <c r="A23" s="93">
        <v>20</v>
      </c>
      <c r="B23" s="94">
        <v>28</v>
      </c>
      <c r="C23" s="94" t="s">
        <v>17</v>
      </c>
      <c r="D23" s="94" t="s">
        <v>133</v>
      </c>
      <c r="E23" s="94">
        <v>2</v>
      </c>
      <c r="F23" s="95" t="s">
        <v>69</v>
      </c>
      <c r="G23" s="92" t="s">
        <v>19</v>
      </c>
      <c r="H23" s="77" t="s">
        <v>20</v>
      </c>
      <c r="I23" s="136" t="s">
        <v>20</v>
      </c>
      <c r="J23" s="77" t="s">
        <v>22</v>
      </c>
      <c r="K23" s="77" t="s">
        <v>20</v>
      </c>
      <c r="L23" s="136">
        <v>10</v>
      </c>
      <c r="M23" s="80" t="s">
        <v>20</v>
      </c>
      <c r="N23" s="81" t="s">
        <v>24</v>
      </c>
      <c r="O23" s="81" t="s">
        <v>24</v>
      </c>
      <c r="P23" s="17" t="s">
        <v>24</v>
      </c>
      <c r="Q23" s="18" t="s">
        <v>23</v>
      </c>
      <c r="R23" s="18" t="s">
        <v>19</v>
      </c>
      <c r="S23" s="25" t="s">
        <v>24</v>
      </c>
      <c r="T23" s="17">
        <v>5</v>
      </c>
      <c r="U23" s="18">
        <v>5</v>
      </c>
      <c r="V23" s="30">
        <v>5</v>
      </c>
      <c r="W23" s="27">
        <v>5</v>
      </c>
      <c r="X23" s="22">
        <v>5</v>
      </c>
      <c r="Y23" s="32" t="s">
        <v>24</v>
      </c>
      <c r="Z23" s="31" t="s">
        <v>19</v>
      </c>
      <c r="AA23" s="31" t="s">
        <v>24</v>
      </c>
      <c r="AB23" s="35" t="s">
        <v>24</v>
      </c>
      <c r="AC23" s="32">
        <v>7</v>
      </c>
      <c r="AD23" s="31">
        <v>8</v>
      </c>
      <c r="AE23" s="35">
        <v>8</v>
      </c>
      <c r="AF23" s="44">
        <v>7</v>
      </c>
      <c r="AG23" s="45">
        <v>7</v>
      </c>
      <c r="AH23" s="45">
        <v>8</v>
      </c>
      <c r="AI23" s="45">
        <v>7</v>
      </c>
      <c r="AJ23" s="46">
        <v>7</v>
      </c>
      <c r="AK23" s="71">
        <v>7</v>
      </c>
      <c r="AL23" s="72">
        <v>8</v>
      </c>
      <c r="AM23" s="72">
        <v>8</v>
      </c>
      <c r="AN23" s="73">
        <v>8</v>
      </c>
    </row>
    <row r="24" spans="1:40" ht="14.5" customHeight="1" x14ac:dyDescent="0.25">
      <c r="A24" s="93">
        <v>21</v>
      </c>
      <c r="B24" s="94">
        <v>32</v>
      </c>
      <c r="C24" s="94" t="s">
        <v>17</v>
      </c>
      <c r="D24" s="94" t="s">
        <v>133</v>
      </c>
      <c r="E24" s="94">
        <v>3</v>
      </c>
      <c r="F24" s="95" t="s">
        <v>69</v>
      </c>
      <c r="G24" s="92" t="s">
        <v>19</v>
      </c>
      <c r="H24" s="77" t="s">
        <v>20</v>
      </c>
      <c r="I24" s="136" t="s">
        <v>20</v>
      </c>
      <c r="J24" s="77" t="s">
        <v>22</v>
      </c>
      <c r="K24" s="77" t="s">
        <v>20</v>
      </c>
      <c r="L24" s="136">
        <v>7</v>
      </c>
      <c r="M24" s="80" t="s">
        <v>20</v>
      </c>
      <c r="N24" s="81" t="s">
        <v>24</v>
      </c>
      <c r="O24" s="81" t="s">
        <v>24</v>
      </c>
      <c r="P24" s="17" t="s">
        <v>24</v>
      </c>
      <c r="Q24" s="18" t="s">
        <v>19</v>
      </c>
      <c r="R24" s="18" t="s">
        <v>23</v>
      </c>
      <c r="S24" s="25" t="s">
        <v>19</v>
      </c>
      <c r="T24" s="17">
        <v>6</v>
      </c>
      <c r="U24" s="18">
        <v>8</v>
      </c>
      <c r="V24" s="30">
        <v>8</v>
      </c>
      <c r="W24" s="27">
        <v>8</v>
      </c>
      <c r="X24" s="22">
        <v>8</v>
      </c>
      <c r="Y24" s="32" t="s">
        <v>24</v>
      </c>
      <c r="Z24" s="31" t="s">
        <v>23</v>
      </c>
      <c r="AA24" s="31" t="s">
        <v>19</v>
      </c>
      <c r="AB24" s="35" t="s">
        <v>24</v>
      </c>
      <c r="AC24" s="32">
        <v>5</v>
      </c>
      <c r="AD24" s="31">
        <v>7</v>
      </c>
      <c r="AE24" s="35">
        <v>9</v>
      </c>
      <c r="AF24" s="44">
        <v>8</v>
      </c>
      <c r="AG24" s="45">
        <v>8</v>
      </c>
      <c r="AH24" s="45">
        <v>8</v>
      </c>
      <c r="AI24" s="45">
        <v>7</v>
      </c>
      <c r="AJ24" s="46">
        <v>6</v>
      </c>
      <c r="AK24" s="71">
        <v>7</v>
      </c>
      <c r="AL24" s="72">
        <v>9</v>
      </c>
      <c r="AM24" s="72">
        <v>8</v>
      </c>
      <c r="AN24" s="73">
        <v>6</v>
      </c>
    </row>
    <row r="25" spans="1:40" ht="14.5" customHeight="1" x14ac:dyDescent="0.25">
      <c r="A25" s="93">
        <v>22</v>
      </c>
      <c r="B25" s="94">
        <v>61</v>
      </c>
      <c r="C25" s="94" t="s">
        <v>25</v>
      </c>
      <c r="D25" s="94" t="s">
        <v>29</v>
      </c>
      <c r="E25" s="94">
        <v>32</v>
      </c>
      <c r="F25" s="95" t="s">
        <v>69</v>
      </c>
      <c r="G25" s="92" t="s">
        <v>19</v>
      </c>
      <c r="H25" s="77" t="s">
        <v>20</v>
      </c>
      <c r="I25" s="136" t="s">
        <v>20</v>
      </c>
      <c r="J25" s="77" t="s">
        <v>36</v>
      </c>
      <c r="K25" s="77" t="s">
        <v>51</v>
      </c>
      <c r="L25" s="136">
        <v>8</v>
      </c>
      <c r="M25" s="80" t="s">
        <v>155</v>
      </c>
      <c r="N25" s="81" t="s">
        <v>24</v>
      </c>
      <c r="O25" s="81" t="s">
        <v>24</v>
      </c>
      <c r="P25" s="17" t="s">
        <v>24</v>
      </c>
      <c r="Q25" s="18" t="s">
        <v>24</v>
      </c>
      <c r="R25" s="18" t="s">
        <v>23</v>
      </c>
      <c r="S25" s="25" t="s">
        <v>23</v>
      </c>
      <c r="T25" s="17">
        <v>5</v>
      </c>
      <c r="U25" s="18">
        <v>5</v>
      </c>
      <c r="V25" s="30">
        <v>4</v>
      </c>
      <c r="W25" s="27">
        <v>4</v>
      </c>
      <c r="X25" s="22">
        <v>4</v>
      </c>
      <c r="Y25" s="32" t="s">
        <v>23</v>
      </c>
      <c r="Z25" s="31" t="s">
        <v>19</v>
      </c>
      <c r="AA25" s="31" t="s">
        <v>23</v>
      </c>
      <c r="AB25" s="35" t="s">
        <v>24</v>
      </c>
      <c r="AC25" s="32">
        <v>7</v>
      </c>
      <c r="AD25" s="31">
        <v>7</v>
      </c>
      <c r="AE25" s="35">
        <v>6</v>
      </c>
      <c r="AF25" s="44">
        <v>8</v>
      </c>
      <c r="AG25" s="45">
        <v>8</v>
      </c>
      <c r="AH25" s="45">
        <v>8</v>
      </c>
      <c r="AI25" s="45">
        <v>7</v>
      </c>
      <c r="AJ25" s="46">
        <v>7</v>
      </c>
      <c r="AK25" s="71">
        <v>8</v>
      </c>
      <c r="AL25" s="72">
        <v>8</v>
      </c>
      <c r="AM25" s="72">
        <v>7</v>
      </c>
      <c r="AN25" s="73">
        <v>7</v>
      </c>
    </row>
    <row r="26" spans="1:40" ht="14.5" customHeight="1" x14ac:dyDescent="0.25">
      <c r="A26" s="93">
        <v>23</v>
      </c>
      <c r="B26" s="94">
        <v>44</v>
      </c>
      <c r="C26" s="94" t="s">
        <v>17</v>
      </c>
      <c r="D26" s="94" t="s">
        <v>29</v>
      </c>
      <c r="E26" s="94">
        <v>24</v>
      </c>
      <c r="F26" s="95" t="s">
        <v>62</v>
      </c>
      <c r="G26" s="92" t="s">
        <v>19</v>
      </c>
      <c r="H26" s="77" t="s">
        <v>20</v>
      </c>
      <c r="I26" s="136" t="s">
        <v>48</v>
      </c>
      <c r="J26" s="77" t="s">
        <v>36</v>
      </c>
      <c r="K26" s="77" t="s">
        <v>152</v>
      </c>
      <c r="L26" s="136">
        <v>7</v>
      </c>
      <c r="M26" s="80" t="s">
        <v>49</v>
      </c>
      <c r="N26" s="81" t="s">
        <v>19</v>
      </c>
      <c r="O26" s="81" t="s">
        <v>24</v>
      </c>
      <c r="P26" s="17" t="s">
        <v>24</v>
      </c>
      <c r="Q26" s="18" t="s">
        <v>23</v>
      </c>
      <c r="R26" s="18" t="s">
        <v>23</v>
      </c>
      <c r="S26" s="25" t="s">
        <v>23</v>
      </c>
      <c r="T26" s="17">
        <v>5</v>
      </c>
      <c r="U26" s="18">
        <v>5</v>
      </c>
      <c r="V26" s="30">
        <v>5</v>
      </c>
      <c r="W26" s="27">
        <v>5</v>
      </c>
      <c r="X26" s="22">
        <v>5</v>
      </c>
      <c r="Y26" s="32" t="s">
        <v>19</v>
      </c>
      <c r="Z26" s="31" t="s">
        <v>19</v>
      </c>
      <c r="AA26" s="31" t="s">
        <v>19</v>
      </c>
      <c r="AB26" s="35" t="s">
        <v>23</v>
      </c>
      <c r="AC26" s="32">
        <v>5</v>
      </c>
      <c r="AD26" s="31">
        <v>7</v>
      </c>
      <c r="AE26" s="35">
        <v>5</v>
      </c>
      <c r="AF26" s="44">
        <v>5</v>
      </c>
      <c r="AG26" s="45">
        <v>5</v>
      </c>
      <c r="AH26" s="45">
        <v>5</v>
      </c>
      <c r="AI26" s="45">
        <v>4</v>
      </c>
      <c r="AJ26" s="46">
        <v>4</v>
      </c>
      <c r="AK26" s="71">
        <v>5</v>
      </c>
      <c r="AL26" s="72">
        <v>5</v>
      </c>
      <c r="AM26" s="72">
        <v>4</v>
      </c>
      <c r="AN26" s="73">
        <v>4</v>
      </c>
    </row>
    <row r="27" spans="1:40" ht="14.5" customHeight="1" x14ac:dyDescent="0.25">
      <c r="A27" s="93">
        <v>24</v>
      </c>
      <c r="B27" s="94">
        <v>46</v>
      </c>
      <c r="C27" s="94" t="s">
        <v>25</v>
      </c>
      <c r="D27" s="94" t="s">
        <v>29</v>
      </c>
      <c r="E27" s="94">
        <v>2</v>
      </c>
      <c r="F27" s="95" t="s">
        <v>33</v>
      </c>
      <c r="G27" s="92" t="s">
        <v>19</v>
      </c>
      <c r="H27" s="77" t="s">
        <v>34</v>
      </c>
      <c r="I27" s="136" t="s">
        <v>35</v>
      </c>
      <c r="J27" s="77" t="s">
        <v>36</v>
      </c>
      <c r="K27" s="77" t="s">
        <v>37</v>
      </c>
      <c r="L27" s="136">
        <v>8</v>
      </c>
      <c r="M27" s="80" t="s">
        <v>38</v>
      </c>
      <c r="N27" s="81" t="s">
        <v>24</v>
      </c>
      <c r="O27" s="81" t="s">
        <v>24</v>
      </c>
      <c r="P27" s="17" t="s">
        <v>24</v>
      </c>
      <c r="Q27" s="18" t="s">
        <v>24</v>
      </c>
      <c r="R27" s="18" t="s">
        <v>24</v>
      </c>
      <c r="S27" s="25" t="s">
        <v>24</v>
      </c>
      <c r="T27" s="17">
        <v>3</v>
      </c>
      <c r="U27" s="18">
        <v>1</v>
      </c>
      <c r="V27" s="30">
        <v>1</v>
      </c>
      <c r="W27" s="27">
        <v>1</v>
      </c>
      <c r="X27" s="22">
        <v>3</v>
      </c>
      <c r="Y27" s="32" t="s">
        <v>23</v>
      </c>
      <c r="Z27" s="31" t="s">
        <v>24</v>
      </c>
      <c r="AA27" s="31" t="s">
        <v>24</v>
      </c>
      <c r="AB27" s="35" t="s">
        <v>24</v>
      </c>
      <c r="AC27" s="32">
        <v>2</v>
      </c>
      <c r="AD27" s="31">
        <v>2</v>
      </c>
      <c r="AE27" s="35">
        <v>1</v>
      </c>
      <c r="AF27" s="44">
        <v>1</v>
      </c>
      <c r="AG27" s="45">
        <v>1</v>
      </c>
      <c r="AH27" s="45">
        <v>1</v>
      </c>
      <c r="AI27" s="45">
        <v>1</v>
      </c>
      <c r="AJ27" s="46">
        <v>1</v>
      </c>
      <c r="AK27" s="71">
        <v>1</v>
      </c>
      <c r="AL27" s="72">
        <v>1</v>
      </c>
      <c r="AM27" s="72">
        <v>1</v>
      </c>
      <c r="AN27" s="73">
        <v>1</v>
      </c>
    </row>
    <row r="28" spans="1:40" ht="14.5" customHeight="1" x14ac:dyDescent="0.25">
      <c r="A28" s="93">
        <v>25</v>
      </c>
      <c r="B28" s="94">
        <v>34</v>
      </c>
      <c r="C28" s="94" t="s">
        <v>25</v>
      </c>
      <c r="D28" s="94" t="s">
        <v>29</v>
      </c>
      <c r="E28" s="94">
        <v>12</v>
      </c>
      <c r="F28" s="95" t="s">
        <v>71</v>
      </c>
      <c r="G28" s="92" t="s">
        <v>19</v>
      </c>
      <c r="H28" s="77" t="s">
        <v>30</v>
      </c>
      <c r="I28" s="136" t="s">
        <v>31</v>
      </c>
      <c r="J28" s="77" t="s">
        <v>22</v>
      </c>
      <c r="K28" s="77" t="s">
        <v>20</v>
      </c>
      <c r="L28" s="136">
        <v>10</v>
      </c>
      <c r="M28" s="80" t="s">
        <v>20</v>
      </c>
      <c r="N28" s="81" t="s">
        <v>24</v>
      </c>
      <c r="O28" s="81" t="s">
        <v>24</v>
      </c>
      <c r="P28" s="17" t="s">
        <v>24</v>
      </c>
      <c r="Q28" s="18" t="s">
        <v>23</v>
      </c>
      <c r="R28" s="18" t="s">
        <v>23</v>
      </c>
      <c r="S28" s="25" t="s">
        <v>23</v>
      </c>
      <c r="T28" s="17">
        <v>5</v>
      </c>
      <c r="U28" s="18">
        <v>5</v>
      </c>
      <c r="V28" s="30">
        <v>5</v>
      </c>
      <c r="W28" s="27">
        <v>5</v>
      </c>
      <c r="X28" s="22">
        <v>5</v>
      </c>
      <c r="Y28" s="32" t="s">
        <v>24</v>
      </c>
      <c r="Z28" s="31" t="s">
        <v>24</v>
      </c>
      <c r="AA28" s="31" t="s">
        <v>24</v>
      </c>
      <c r="AB28" s="35" t="s">
        <v>24</v>
      </c>
      <c r="AC28" s="32">
        <v>7</v>
      </c>
      <c r="AD28" s="31">
        <v>8</v>
      </c>
      <c r="AE28" s="35">
        <v>8</v>
      </c>
      <c r="AF28" s="44">
        <v>7</v>
      </c>
      <c r="AG28" s="45">
        <v>7</v>
      </c>
      <c r="AH28" s="45">
        <v>8</v>
      </c>
      <c r="AI28" s="45">
        <v>7</v>
      </c>
      <c r="AJ28" s="46">
        <v>7</v>
      </c>
      <c r="AK28" s="71">
        <v>7</v>
      </c>
      <c r="AL28" s="72">
        <v>8</v>
      </c>
      <c r="AM28" s="72">
        <v>8</v>
      </c>
      <c r="AN28" s="73">
        <v>8</v>
      </c>
    </row>
    <row r="29" spans="1:40" ht="14.5" customHeight="1" x14ac:dyDescent="0.25">
      <c r="A29" s="93">
        <v>26</v>
      </c>
      <c r="B29" s="94">
        <v>33</v>
      </c>
      <c r="C29" s="94" t="s">
        <v>25</v>
      </c>
      <c r="D29" s="94" t="s">
        <v>40</v>
      </c>
      <c r="E29" s="94">
        <v>7</v>
      </c>
      <c r="F29" s="95" t="s">
        <v>62</v>
      </c>
      <c r="G29" s="92" t="s">
        <v>19</v>
      </c>
      <c r="H29" s="77" t="s">
        <v>20</v>
      </c>
      <c r="I29" s="136" t="s">
        <v>21</v>
      </c>
      <c r="J29" s="77" t="s">
        <v>22</v>
      </c>
      <c r="K29" s="77" t="s">
        <v>20</v>
      </c>
      <c r="L29" s="136">
        <v>7</v>
      </c>
      <c r="M29" s="80" t="s">
        <v>21</v>
      </c>
      <c r="N29" s="81" t="s">
        <v>24</v>
      </c>
      <c r="O29" s="81" t="s">
        <v>24</v>
      </c>
      <c r="P29" s="17" t="s">
        <v>24</v>
      </c>
      <c r="Q29" s="18" t="s">
        <v>19</v>
      </c>
      <c r="R29" s="18" t="s">
        <v>24</v>
      </c>
      <c r="S29" s="25" t="s">
        <v>19</v>
      </c>
      <c r="T29" s="17">
        <v>5</v>
      </c>
      <c r="U29" s="18">
        <v>5</v>
      </c>
      <c r="V29" s="30">
        <v>6</v>
      </c>
      <c r="W29" s="27">
        <v>6</v>
      </c>
      <c r="X29" s="22">
        <v>5</v>
      </c>
      <c r="Y29" s="32" t="s">
        <v>24</v>
      </c>
      <c r="Z29" s="31" t="s">
        <v>24</v>
      </c>
      <c r="AA29" s="31" t="s">
        <v>24</v>
      </c>
      <c r="AB29" s="35" t="s">
        <v>24</v>
      </c>
      <c r="AC29" s="32">
        <v>7</v>
      </c>
      <c r="AD29" s="31">
        <v>8</v>
      </c>
      <c r="AE29" s="35">
        <v>4</v>
      </c>
      <c r="AF29" s="44">
        <v>7</v>
      </c>
      <c r="AG29" s="45">
        <v>7</v>
      </c>
      <c r="AH29" s="45">
        <v>7</v>
      </c>
      <c r="AI29" s="45">
        <v>5</v>
      </c>
      <c r="AJ29" s="46">
        <v>6</v>
      </c>
      <c r="AK29" s="71">
        <v>8</v>
      </c>
      <c r="AL29" s="72">
        <v>10</v>
      </c>
      <c r="AM29" s="72">
        <v>9</v>
      </c>
      <c r="AN29" s="73">
        <v>9</v>
      </c>
    </row>
    <row r="30" spans="1:40" ht="14.5" customHeight="1" x14ac:dyDescent="0.25">
      <c r="A30" s="93">
        <v>27</v>
      </c>
      <c r="B30" s="94">
        <v>47</v>
      </c>
      <c r="C30" s="94" t="s">
        <v>25</v>
      </c>
      <c r="D30" s="94" t="s">
        <v>29</v>
      </c>
      <c r="E30" s="94">
        <v>13</v>
      </c>
      <c r="F30" s="95" t="s">
        <v>62</v>
      </c>
      <c r="G30" s="92" t="s">
        <v>24</v>
      </c>
      <c r="H30" s="77" t="s">
        <v>45</v>
      </c>
      <c r="I30" s="136" t="s">
        <v>46</v>
      </c>
      <c r="J30" s="77" t="s">
        <v>36</v>
      </c>
      <c r="K30" s="77" t="s">
        <v>51</v>
      </c>
      <c r="L30" s="136">
        <v>10</v>
      </c>
      <c r="M30" s="80" t="s">
        <v>47</v>
      </c>
      <c r="N30" s="81" t="s">
        <v>24</v>
      </c>
      <c r="O30" s="81" t="s">
        <v>24</v>
      </c>
      <c r="P30" s="17" t="s">
        <v>24</v>
      </c>
      <c r="Q30" s="18" t="s">
        <v>24</v>
      </c>
      <c r="R30" s="18" t="s">
        <v>145</v>
      </c>
      <c r="S30" s="25" t="s">
        <v>144</v>
      </c>
      <c r="T30" s="17">
        <v>5</v>
      </c>
      <c r="U30" s="18">
        <v>5</v>
      </c>
      <c r="V30" s="30">
        <v>4</v>
      </c>
      <c r="W30" s="27">
        <v>4</v>
      </c>
      <c r="X30" s="22">
        <v>4</v>
      </c>
      <c r="Y30" s="32" t="s">
        <v>24</v>
      </c>
      <c r="Z30" s="31" t="s">
        <v>24</v>
      </c>
      <c r="AA30" s="31" t="s">
        <v>24</v>
      </c>
      <c r="AB30" s="35" t="s">
        <v>24</v>
      </c>
      <c r="AC30" s="32">
        <v>7</v>
      </c>
      <c r="AD30" s="31">
        <v>7</v>
      </c>
      <c r="AE30" s="35">
        <v>6</v>
      </c>
      <c r="AF30" s="44">
        <v>8</v>
      </c>
      <c r="AG30" s="45">
        <v>8</v>
      </c>
      <c r="AH30" s="45">
        <v>8</v>
      </c>
      <c r="AI30" s="45">
        <v>7</v>
      </c>
      <c r="AJ30" s="46">
        <v>7</v>
      </c>
      <c r="AK30" s="71">
        <v>8</v>
      </c>
      <c r="AL30" s="72">
        <v>8</v>
      </c>
      <c r="AM30" s="72">
        <v>7</v>
      </c>
      <c r="AN30" s="73">
        <v>7</v>
      </c>
    </row>
    <row r="31" spans="1:40" ht="14.5" customHeight="1" x14ac:dyDescent="0.25">
      <c r="A31" s="93">
        <v>28</v>
      </c>
      <c r="B31" s="94">
        <v>33</v>
      </c>
      <c r="C31" s="94" t="s">
        <v>25</v>
      </c>
      <c r="D31" s="94" t="s">
        <v>29</v>
      </c>
      <c r="E31" s="94">
        <v>6</v>
      </c>
      <c r="F31" s="95" t="s">
        <v>62</v>
      </c>
      <c r="G31" s="92" t="s">
        <v>19</v>
      </c>
      <c r="H31" s="77" t="s">
        <v>20</v>
      </c>
      <c r="I31" s="136" t="s">
        <v>20</v>
      </c>
      <c r="J31" s="77" t="s">
        <v>22</v>
      </c>
      <c r="K31" s="77" t="s">
        <v>20</v>
      </c>
      <c r="L31" s="136">
        <v>10</v>
      </c>
      <c r="M31" s="80" t="s">
        <v>20</v>
      </c>
      <c r="N31" s="81" t="s">
        <v>24</v>
      </c>
      <c r="O31" s="81" t="s">
        <v>24</v>
      </c>
      <c r="P31" s="17" t="s">
        <v>24</v>
      </c>
      <c r="Q31" s="18" t="s">
        <v>24</v>
      </c>
      <c r="R31" s="18" t="s">
        <v>23</v>
      </c>
      <c r="S31" s="25" t="s">
        <v>19</v>
      </c>
      <c r="T31" s="17">
        <v>5</v>
      </c>
      <c r="U31" s="18">
        <v>5</v>
      </c>
      <c r="V31" s="30">
        <v>5</v>
      </c>
      <c r="W31" s="27">
        <v>5</v>
      </c>
      <c r="X31" s="22">
        <v>5</v>
      </c>
      <c r="Y31" s="32" t="s">
        <v>19</v>
      </c>
      <c r="Z31" s="31" t="s">
        <v>24</v>
      </c>
      <c r="AA31" s="31" t="s">
        <v>19</v>
      </c>
      <c r="AB31" s="35" t="s">
        <v>23</v>
      </c>
      <c r="AC31" s="32">
        <v>5</v>
      </c>
      <c r="AD31" s="31">
        <v>5</v>
      </c>
      <c r="AE31" s="35">
        <v>5</v>
      </c>
      <c r="AF31" s="44">
        <v>5</v>
      </c>
      <c r="AG31" s="45">
        <v>5</v>
      </c>
      <c r="AH31" s="45">
        <v>5</v>
      </c>
      <c r="AI31" s="45">
        <v>5</v>
      </c>
      <c r="AJ31" s="46">
        <v>5</v>
      </c>
      <c r="AK31" s="71">
        <v>6</v>
      </c>
      <c r="AL31" s="72">
        <v>6</v>
      </c>
      <c r="AM31" s="72">
        <v>5</v>
      </c>
      <c r="AN31" s="73">
        <v>6</v>
      </c>
    </row>
    <row r="32" spans="1:40" ht="14.5" customHeight="1" x14ac:dyDescent="0.25">
      <c r="A32" s="93">
        <v>29</v>
      </c>
      <c r="B32" s="94">
        <v>33</v>
      </c>
      <c r="C32" s="94" t="s">
        <v>25</v>
      </c>
      <c r="D32" s="94" t="s">
        <v>29</v>
      </c>
      <c r="E32" s="94">
        <v>3</v>
      </c>
      <c r="F32" s="95" t="s">
        <v>69</v>
      </c>
      <c r="G32" s="92" t="s">
        <v>24</v>
      </c>
      <c r="H32" s="77" t="s">
        <v>139</v>
      </c>
      <c r="I32" s="136" t="s">
        <v>140</v>
      </c>
      <c r="J32" s="77" t="s">
        <v>22</v>
      </c>
      <c r="K32" s="77" t="s">
        <v>20</v>
      </c>
      <c r="L32" s="136">
        <v>7</v>
      </c>
      <c r="M32" s="80" t="s">
        <v>20</v>
      </c>
      <c r="N32" s="81" t="s">
        <v>19</v>
      </c>
      <c r="O32" s="81" t="s">
        <v>24</v>
      </c>
      <c r="P32" s="17" t="s">
        <v>24</v>
      </c>
      <c r="Q32" s="18" t="s">
        <v>24</v>
      </c>
      <c r="R32" s="18" t="s">
        <v>24</v>
      </c>
      <c r="S32" s="25" t="s">
        <v>23</v>
      </c>
      <c r="T32" s="17">
        <v>5</v>
      </c>
      <c r="U32" s="18">
        <v>8</v>
      </c>
      <c r="V32" s="30">
        <v>8</v>
      </c>
      <c r="W32" s="27">
        <v>5</v>
      </c>
      <c r="X32" s="22">
        <v>5</v>
      </c>
      <c r="Y32" s="32" t="s">
        <v>24</v>
      </c>
      <c r="Z32" s="31" t="s">
        <v>24</v>
      </c>
      <c r="AA32" s="31" t="s">
        <v>24</v>
      </c>
      <c r="AB32" s="35" t="s">
        <v>24</v>
      </c>
      <c r="AC32" s="32">
        <v>5</v>
      </c>
      <c r="AD32" s="31">
        <v>7</v>
      </c>
      <c r="AE32" s="35">
        <v>5</v>
      </c>
      <c r="AF32" s="44">
        <v>5</v>
      </c>
      <c r="AG32" s="45">
        <v>5</v>
      </c>
      <c r="AH32" s="45">
        <v>5</v>
      </c>
      <c r="AI32" s="45">
        <v>5</v>
      </c>
      <c r="AJ32" s="46">
        <v>5</v>
      </c>
      <c r="AK32" s="71">
        <v>6</v>
      </c>
      <c r="AL32" s="72">
        <v>6</v>
      </c>
      <c r="AM32" s="72">
        <v>5</v>
      </c>
      <c r="AN32" s="73">
        <v>6</v>
      </c>
    </row>
    <row r="33" spans="1:40" ht="14.5" customHeight="1" x14ac:dyDescent="0.25">
      <c r="A33" s="93">
        <v>30</v>
      </c>
      <c r="B33" s="94">
        <v>27</v>
      </c>
      <c r="C33" s="94" t="s">
        <v>25</v>
      </c>
      <c r="D33" s="94" t="s">
        <v>29</v>
      </c>
      <c r="E33" s="94">
        <v>2</v>
      </c>
      <c r="F33" s="95" t="s">
        <v>69</v>
      </c>
      <c r="G33" s="92" t="s">
        <v>19</v>
      </c>
      <c r="H33" s="77" t="s">
        <v>20</v>
      </c>
      <c r="I33" s="136" t="s">
        <v>20</v>
      </c>
      <c r="J33" s="77" t="s">
        <v>22</v>
      </c>
      <c r="K33" s="77" t="s">
        <v>20</v>
      </c>
      <c r="L33" s="136">
        <v>10</v>
      </c>
      <c r="M33" s="80" t="s">
        <v>20</v>
      </c>
      <c r="N33" s="81" t="s">
        <v>19</v>
      </c>
      <c r="O33" s="81" t="s">
        <v>23</v>
      </c>
      <c r="P33" s="17" t="s">
        <v>24</v>
      </c>
      <c r="Q33" s="18" t="s">
        <v>24</v>
      </c>
      <c r="R33" s="18" t="s">
        <v>24</v>
      </c>
      <c r="S33" s="25" t="s">
        <v>24</v>
      </c>
      <c r="T33" s="17">
        <v>5</v>
      </c>
      <c r="U33" s="18">
        <v>5</v>
      </c>
      <c r="V33" s="30">
        <v>5</v>
      </c>
      <c r="W33" s="27">
        <v>5</v>
      </c>
      <c r="X33" s="22">
        <v>5</v>
      </c>
      <c r="Y33" s="32" t="s">
        <v>19</v>
      </c>
      <c r="Z33" s="31" t="s">
        <v>19</v>
      </c>
      <c r="AA33" s="31" t="s">
        <v>19</v>
      </c>
      <c r="AB33" s="35" t="s">
        <v>24</v>
      </c>
      <c r="AC33" s="32">
        <v>5</v>
      </c>
      <c r="AD33" s="31">
        <v>7</v>
      </c>
      <c r="AE33" s="35">
        <v>5</v>
      </c>
      <c r="AF33" s="44">
        <v>5</v>
      </c>
      <c r="AG33" s="45">
        <v>5</v>
      </c>
      <c r="AH33" s="45">
        <v>5</v>
      </c>
      <c r="AI33" s="45">
        <v>4</v>
      </c>
      <c r="AJ33" s="46">
        <v>4</v>
      </c>
      <c r="AK33" s="71">
        <v>5</v>
      </c>
      <c r="AL33" s="72">
        <v>5</v>
      </c>
      <c r="AM33" s="72">
        <v>4</v>
      </c>
      <c r="AN33" s="73">
        <v>4</v>
      </c>
    </row>
    <row r="34" spans="1:40" ht="14.5" customHeight="1" x14ac:dyDescent="0.25">
      <c r="A34" s="93">
        <v>31</v>
      </c>
      <c r="B34" s="94">
        <v>34</v>
      </c>
      <c r="C34" s="94" t="s">
        <v>25</v>
      </c>
      <c r="D34" s="94" t="s">
        <v>29</v>
      </c>
      <c r="E34" s="94">
        <v>4</v>
      </c>
      <c r="F34" s="95" t="s">
        <v>69</v>
      </c>
      <c r="G34" s="92" t="s">
        <v>24</v>
      </c>
      <c r="H34" s="77" t="s">
        <v>62</v>
      </c>
      <c r="I34" s="136" t="s">
        <v>143</v>
      </c>
      <c r="J34" s="77" t="s">
        <v>22</v>
      </c>
      <c r="K34" s="77" t="s">
        <v>20</v>
      </c>
      <c r="L34" s="136">
        <v>7</v>
      </c>
      <c r="M34" s="80" t="s">
        <v>20</v>
      </c>
      <c r="N34" s="81" t="s">
        <v>24</v>
      </c>
      <c r="O34" s="81" t="s">
        <v>24</v>
      </c>
      <c r="P34" s="17" t="s">
        <v>24</v>
      </c>
      <c r="Q34" s="18" t="s">
        <v>24</v>
      </c>
      <c r="R34" s="18" t="s">
        <v>24</v>
      </c>
      <c r="S34" s="25" t="s">
        <v>24</v>
      </c>
      <c r="T34" s="17">
        <v>5</v>
      </c>
      <c r="U34" s="18">
        <v>5</v>
      </c>
      <c r="V34" s="30">
        <v>3</v>
      </c>
      <c r="W34" s="27">
        <v>3</v>
      </c>
      <c r="X34" s="22">
        <v>3</v>
      </c>
      <c r="Y34" s="32" t="s">
        <v>24</v>
      </c>
      <c r="Z34" s="31" t="s">
        <v>24</v>
      </c>
      <c r="AA34" s="31" t="s">
        <v>24</v>
      </c>
      <c r="AB34" s="35" t="s">
        <v>24</v>
      </c>
      <c r="AC34" s="32">
        <v>5</v>
      </c>
      <c r="AD34" s="31">
        <v>9</v>
      </c>
      <c r="AE34" s="35">
        <v>9</v>
      </c>
      <c r="AF34" s="44">
        <v>5</v>
      </c>
      <c r="AG34" s="45">
        <v>4</v>
      </c>
      <c r="AH34" s="45">
        <v>5</v>
      </c>
      <c r="AI34" s="45">
        <v>9</v>
      </c>
      <c r="AJ34" s="46">
        <v>9</v>
      </c>
      <c r="AK34" s="71">
        <v>9</v>
      </c>
      <c r="AL34" s="72">
        <v>9</v>
      </c>
      <c r="AM34" s="72">
        <v>9</v>
      </c>
      <c r="AN34" s="73">
        <v>9</v>
      </c>
    </row>
    <row r="35" spans="1:40" ht="14.5" customHeight="1" x14ac:dyDescent="0.25">
      <c r="A35" s="93">
        <v>32</v>
      </c>
      <c r="B35" s="94">
        <v>52</v>
      </c>
      <c r="C35" s="94" t="s">
        <v>25</v>
      </c>
      <c r="D35" s="94" t="s">
        <v>29</v>
      </c>
      <c r="E35" s="94">
        <v>21</v>
      </c>
      <c r="F35" s="95" t="s">
        <v>62</v>
      </c>
      <c r="G35" s="92" t="s">
        <v>19</v>
      </c>
      <c r="H35" s="77" t="s">
        <v>20</v>
      </c>
      <c r="I35" s="136" t="s">
        <v>20</v>
      </c>
      <c r="J35" s="77" t="s">
        <v>22</v>
      </c>
      <c r="K35" s="77" t="s">
        <v>20</v>
      </c>
      <c r="L35" s="136">
        <v>10</v>
      </c>
      <c r="M35" s="80" t="s">
        <v>20</v>
      </c>
      <c r="N35" s="81" t="s">
        <v>24</v>
      </c>
      <c r="O35" s="81" t="s">
        <v>24</v>
      </c>
      <c r="P35" s="17" t="s">
        <v>24</v>
      </c>
      <c r="Q35" s="18" t="s">
        <v>23</v>
      </c>
      <c r="R35" s="18" t="s">
        <v>23</v>
      </c>
      <c r="S35" s="25" t="s">
        <v>24</v>
      </c>
      <c r="T35" s="17">
        <v>5</v>
      </c>
      <c r="U35" s="18">
        <v>5</v>
      </c>
      <c r="V35" s="30">
        <v>6</v>
      </c>
      <c r="W35" s="27">
        <v>6</v>
      </c>
      <c r="X35" s="22">
        <v>5</v>
      </c>
      <c r="Y35" s="32" t="s">
        <v>19</v>
      </c>
      <c r="Z35" s="31" t="s">
        <v>24</v>
      </c>
      <c r="AA35" s="31" t="s">
        <v>19</v>
      </c>
      <c r="AB35" s="35" t="s">
        <v>23</v>
      </c>
      <c r="AC35" s="32">
        <v>7</v>
      </c>
      <c r="AD35" s="31">
        <v>8</v>
      </c>
      <c r="AE35" s="35">
        <v>4</v>
      </c>
      <c r="AF35" s="44">
        <v>7</v>
      </c>
      <c r="AG35" s="45">
        <v>7</v>
      </c>
      <c r="AH35" s="45">
        <v>7</v>
      </c>
      <c r="AI35" s="45">
        <v>5</v>
      </c>
      <c r="AJ35" s="46">
        <v>6</v>
      </c>
      <c r="AK35" s="71">
        <v>8</v>
      </c>
      <c r="AL35" s="72">
        <v>10</v>
      </c>
      <c r="AM35" s="72">
        <v>9</v>
      </c>
      <c r="AN35" s="73">
        <v>9</v>
      </c>
    </row>
    <row r="36" spans="1:40" ht="14.5" customHeight="1" x14ac:dyDescent="0.25">
      <c r="A36" s="93">
        <v>33</v>
      </c>
      <c r="B36" s="94">
        <v>45</v>
      </c>
      <c r="C36" s="94" t="s">
        <v>25</v>
      </c>
      <c r="D36" s="94" t="s">
        <v>29</v>
      </c>
      <c r="E36" s="94">
        <v>19</v>
      </c>
      <c r="F36" s="95" t="s">
        <v>62</v>
      </c>
      <c r="G36" s="92" t="s">
        <v>19</v>
      </c>
      <c r="H36" s="77" t="s">
        <v>20</v>
      </c>
      <c r="I36" s="136" t="s">
        <v>20</v>
      </c>
      <c r="J36" s="77" t="s">
        <v>22</v>
      </c>
      <c r="K36" s="77" t="s">
        <v>20</v>
      </c>
      <c r="L36" s="136">
        <v>5</v>
      </c>
      <c r="M36" s="80" t="s">
        <v>20</v>
      </c>
      <c r="N36" s="81" t="s">
        <v>24</v>
      </c>
      <c r="O36" s="81" t="s">
        <v>24</v>
      </c>
      <c r="P36" s="17" t="s">
        <v>24</v>
      </c>
      <c r="Q36" s="18" t="s">
        <v>23</v>
      </c>
      <c r="R36" s="18" t="s">
        <v>23</v>
      </c>
      <c r="S36" s="25" t="s">
        <v>19</v>
      </c>
      <c r="T36" s="17">
        <v>5</v>
      </c>
      <c r="U36" s="18">
        <v>5</v>
      </c>
      <c r="V36" s="30">
        <v>5</v>
      </c>
      <c r="W36" s="27">
        <v>5</v>
      </c>
      <c r="X36" s="22">
        <v>5</v>
      </c>
      <c r="Y36" s="32" t="s">
        <v>19</v>
      </c>
      <c r="Z36" s="31" t="s">
        <v>24</v>
      </c>
      <c r="AA36" s="31" t="s">
        <v>23</v>
      </c>
      <c r="AB36" s="35" t="s">
        <v>19</v>
      </c>
      <c r="AC36" s="32">
        <v>5</v>
      </c>
      <c r="AD36" s="31">
        <v>7</v>
      </c>
      <c r="AE36" s="35">
        <v>5</v>
      </c>
      <c r="AF36" s="44">
        <v>5</v>
      </c>
      <c r="AG36" s="45">
        <v>5</v>
      </c>
      <c r="AH36" s="45">
        <v>5</v>
      </c>
      <c r="AI36" s="45">
        <v>4</v>
      </c>
      <c r="AJ36" s="46">
        <v>4</v>
      </c>
      <c r="AK36" s="71">
        <v>5</v>
      </c>
      <c r="AL36" s="72">
        <v>5</v>
      </c>
      <c r="AM36" s="72">
        <v>4</v>
      </c>
      <c r="AN36" s="73">
        <v>4</v>
      </c>
    </row>
    <row r="37" spans="1:40" ht="14.5" customHeight="1" x14ac:dyDescent="0.25">
      <c r="A37" s="93">
        <v>34</v>
      </c>
      <c r="B37" s="94">
        <v>28</v>
      </c>
      <c r="C37" s="94" t="s">
        <v>25</v>
      </c>
      <c r="D37" s="94" t="s">
        <v>29</v>
      </c>
      <c r="E37" s="94">
        <v>3</v>
      </c>
      <c r="F37" s="95" t="s">
        <v>69</v>
      </c>
      <c r="G37" s="92" t="s">
        <v>19</v>
      </c>
      <c r="H37" s="77" t="s">
        <v>20</v>
      </c>
      <c r="I37" s="136" t="s">
        <v>20</v>
      </c>
      <c r="J37" s="77" t="s">
        <v>22</v>
      </c>
      <c r="K37" s="77" t="s">
        <v>20</v>
      </c>
      <c r="L37" s="136">
        <v>10</v>
      </c>
      <c r="M37" s="80" t="s">
        <v>20</v>
      </c>
      <c r="N37" s="81" t="s">
        <v>24</v>
      </c>
      <c r="O37" s="81" t="s">
        <v>24</v>
      </c>
      <c r="P37" s="17" t="s">
        <v>24</v>
      </c>
      <c r="Q37" s="18" t="s">
        <v>24</v>
      </c>
      <c r="R37" s="18" t="s">
        <v>24</v>
      </c>
      <c r="S37" s="25" t="s">
        <v>24</v>
      </c>
      <c r="T37" s="17">
        <v>5</v>
      </c>
      <c r="U37" s="18">
        <v>5</v>
      </c>
      <c r="V37" s="30">
        <v>6</v>
      </c>
      <c r="W37" s="27">
        <v>6</v>
      </c>
      <c r="X37" s="22">
        <v>5</v>
      </c>
      <c r="Y37" s="32" t="s">
        <v>24</v>
      </c>
      <c r="Z37" s="31" t="s">
        <v>23</v>
      </c>
      <c r="AA37" s="31" t="s">
        <v>24</v>
      </c>
      <c r="AB37" s="35" t="s">
        <v>24</v>
      </c>
      <c r="AC37" s="32">
        <v>7</v>
      </c>
      <c r="AD37" s="31">
        <v>8</v>
      </c>
      <c r="AE37" s="35">
        <v>4</v>
      </c>
      <c r="AF37" s="44">
        <v>7</v>
      </c>
      <c r="AG37" s="45">
        <v>7</v>
      </c>
      <c r="AH37" s="45">
        <v>7</v>
      </c>
      <c r="AI37" s="45">
        <v>5</v>
      </c>
      <c r="AJ37" s="46">
        <v>6</v>
      </c>
      <c r="AK37" s="71">
        <v>8</v>
      </c>
      <c r="AL37" s="72">
        <v>10</v>
      </c>
      <c r="AM37" s="72">
        <v>9</v>
      </c>
      <c r="AN37" s="73">
        <v>9</v>
      </c>
    </row>
    <row r="38" spans="1:40" ht="14.5" customHeight="1" x14ac:dyDescent="0.25">
      <c r="A38" s="93">
        <v>35</v>
      </c>
      <c r="B38" s="94">
        <v>47</v>
      </c>
      <c r="C38" s="94" t="s">
        <v>17</v>
      </c>
      <c r="D38" s="94" t="s">
        <v>29</v>
      </c>
      <c r="E38" s="94">
        <v>22</v>
      </c>
      <c r="F38" s="95" t="s">
        <v>69</v>
      </c>
      <c r="G38" s="92" t="s">
        <v>19</v>
      </c>
      <c r="H38" s="77" t="s">
        <v>20</v>
      </c>
      <c r="I38" s="136" t="s">
        <v>20</v>
      </c>
      <c r="J38" s="77" t="s">
        <v>22</v>
      </c>
      <c r="K38" s="77" t="s">
        <v>20</v>
      </c>
      <c r="L38" s="136">
        <v>7</v>
      </c>
      <c r="M38" s="80" t="s">
        <v>20</v>
      </c>
      <c r="N38" s="81" t="s">
        <v>24</v>
      </c>
      <c r="O38" s="81" t="s">
        <v>24</v>
      </c>
      <c r="P38" s="17" t="s">
        <v>24</v>
      </c>
      <c r="Q38" s="18" t="s">
        <v>24</v>
      </c>
      <c r="R38" s="18" t="s">
        <v>24</v>
      </c>
      <c r="S38" s="25" t="s">
        <v>19</v>
      </c>
      <c r="T38" s="17">
        <v>5</v>
      </c>
      <c r="U38" s="18">
        <v>5</v>
      </c>
      <c r="V38" s="30">
        <v>3</v>
      </c>
      <c r="W38" s="27">
        <v>3</v>
      </c>
      <c r="X38" s="22">
        <v>3</v>
      </c>
      <c r="Y38" s="32" t="s">
        <v>23</v>
      </c>
      <c r="Z38" s="31" t="s">
        <v>24</v>
      </c>
      <c r="AA38" s="31" t="s">
        <v>23</v>
      </c>
      <c r="AB38" s="35" t="s">
        <v>24</v>
      </c>
      <c r="AC38" s="32">
        <v>5</v>
      </c>
      <c r="AD38" s="31">
        <v>9</v>
      </c>
      <c r="AE38" s="35">
        <v>9</v>
      </c>
      <c r="AF38" s="44">
        <v>5</v>
      </c>
      <c r="AG38" s="45">
        <v>4</v>
      </c>
      <c r="AH38" s="45">
        <v>5</v>
      </c>
      <c r="AI38" s="45">
        <v>9</v>
      </c>
      <c r="AJ38" s="46">
        <v>9</v>
      </c>
      <c r="AK38" s="71">
        <v>9</v>
      </c>
      <c r="AL38" s="72">
        <v>9</v>
      </c>
      <c r="AM38" s="72">
        <v>9</v>
      </c>
      <c r="AN38" s="73">
        <v>9</v>
      </c>
    </row>
    <row r="39" spans="1:40" ht="14.5" customHeight="1" x14ac:dyDescent="0.25">
      <c r="A39" s="93">
        <v>36</v>
      </c>
      <c r="B39" s="94">
        <v>32</v>
      </c>
      <c r="C39" s="94" t="s">
        <v>17</v>
      </c>
      <c r="D39" s="94" t="s">
        <v>29</v>
      </c>
      <c r="E39" s="94">
        <v>5</v>
      </c>
      <c r="F39" s="95" t="s">
        <v>62</v>
      </c>
      <c r="G39" s="92" t="s">
        <v>19</v>
      </c>
      <c r="H39" s="77" t="s">
        <v>20</v>
      </c>
      <c r="I39" s="136" t="s">
        <v>20</v>
      </c>
      <c r="J39" s="77" t="s">
        <v>22</v>
      </c>
      <c r="K39" s="77" t="s">
        <v>20</v>
      </c>
      <c r="L39" s="136">
        <v>10</v>
      </c>
      <c r="M39" s="80" t="s">
        <v>20</v>
      </c>
      <c r="N39" s="81" t="s">
        <v>19</v>
      </c>
      <c r="O39" s="81" t="s">
        <v>23</v>
      </c>
      <c r="P39" s="17" t="s">
        <v>24</v>
      </c>
      <c r="Q39" s="18" t="s">
        <v>19</v>
      </c>
      <c r="R39" s="18" t="s">
        <v>19</v>
      </c>
      <c r="S39" s="25" t="s">
        <v>19</v>
      </c>
      <c r="T39" s="17">
        <v>5</v>
      </c>
      <c r="U39" s="18">
        <v>5</v>
      </c>
      <c r="V39" s="30">
        <v>5</v>
      </c>
      <c r="W39" s="27">
        <v>5</v>
      </c>
      <c r="X39" s="22">
        <v>5</v>
      </c>
      <c r="Y39" s="32" t="s">
        <v>24</v>
      </c>
      <c r="Z39" s="31" t="s">
        <v>19</v>
      </c>
      <c r="AA39" s="31" t="s">
        <v>24</v>
      </c>
      <c r="AB39" s="35" t="s">
        <v>19</v>
      </c>
      <c r="AC39" s="32">
        <v>7</v>
      </c>
      <c r="AD39" s="31">
        <v>8</v>
      </c>
      <c r="AE39" s="35">
        <v>8</v>
      </c>
      <c r="AF39" s="44">
        <v>7</v>
      </c>
      <c r="AG39" s="45">
        <v>7</v>
      </c>
      <c r="AH39" s="45">
        <v>8</v>
      </c>
      <c r="AI39" s="45">
        <v>7</v>
      </c>
      <c r="AJ39" s="46">
        <v>7</v>
      </c>
      <c r="AK39" s="71">
        <v>7</v>
      </c>
      <c r="AL39" s="72">
        <v>8</v>
      </c>
      <c r="AM39" s="72">
        <v>8</v>
      </c>
      <c r="AN39" s="73">
        <v>8</v>
      </c>
    </row>
    <row r="40" spans="1:40" ht="14.5" customHeight="1" x14ac:dyDescent="0.25">
      <c r="A40" s="93">
        <v>37</v>
      </c>
      <c r="B40" s="94">
        <v>32</v>
      </c>
      <c r="C40" s="94" t="s">
        <v>17</v>
      </c>
      <c r="D40" s="94" t="s">
        <v>29</v>
      </c>
      <c r="E40" s="94">
        <v>5</v>
      </c>
      <c r="F40" s="95" t="s">
        <v>62</v>
      </c>
      <c r="G40" s="92" t="s">
        <v>24</v>
      </c>
      <c r="H40" s="77" t="s">
        <v>62</v>
      </c>
      <c r="I40" s="136" t="s">
        <v>141</v>
      </c>
      <c r="J40" s="77" t="s">
        <v>22</v>
      </c>
      <c r="K40" s="77" t="s">
        <v>20</v>
      </c>
      <c r="L40" s="136">
        <v>5</v>
      </c>
      <c r="M40" s="80" t="s">
        <v>20</v>
      </c>
      <c r="N40" s="81" t="s">
        <v>24</v>
      </c>
      <c r="O40" s="81" t="s">
        <v>24</v>
      </c>
      <c r="P40" s="17" t="s">
        <v>24</v>
      </c>
      <c r="Q40" s="18" t="s">
        <v>24</v>
      </c>
      <c r="R40" s="18" t="s">
        <v>24</v>
      </c>
      <c r="S40" s="25" t="s">
        <v>23</v>
      </c>
      <c r="T40" s="17">
        <v>5</v>
      </c>
      <c r="U40" s="18">
        <v>5</v>
      </c>
      <c r="V40" s="30">
        <v>4</v>
      </c>
      <c r="W40" s="27">
        <v>4</v>
      </c>
      <c r="X40" s="22">
        <v>4</v>
      </c>
      <c r="Y40" s="32" t="s">
        <v>24</v>
      </c>
      <c r="Z40" s="31" t="s">
        <v>24</v>
      </c>
      <c r="AA40" s="31" t="s">
        <v>24</v>
      </c>
      <c r="AB40" s="35" t="s">
        <v>24</v>
      </c>
      <c r="AC40" s="32">
        <v>7</v>
      </c>
      <c r="AD40" s="31">
        <v>7</v>
      </c>
      <c r="AE40" s="35">
        <v>6</v>
      </c>
      <c r="AF40" s="44">
        <v>8</v>
      </c>
      <c r="AG40" s="45">
        <v>8</v>
      </c>
      <c r="AH40" s="45">
        <v>8</v>
      </c>
      <c r="AI40" s="45">
        <v>7</v>
      </c>
      <c r="AJ40" s="46">
        <v>7</v>
      </c>
      <c r="AK40" s="71">
        <v>8</v>
      </c>
      <c r="AL40" s="72">
        <v>8</v>
      </c>
      <c r="AM40" s="72">
        <v>7</v>
      </c>
      <c r="AN40" s="73">
        <v>7</v>
      </c>
    </row>
    <row r="41" spans="1:40" ht="14.5" customHeight="1" x14ac:dyDescent="0.25">
      <c r="A41" s="93">
        <v>38</v>
      </c>
      <c r="B41" s="94">
        <v>50</v>
      </c>
      <c r="C41" s="94" t="s">
        <v>17</v>
      </c>
      <c r="D41" s="94" t="s">
        <v>39</v>
      </c>
      <c r="E41" s="94">
        <v>19</v>
      </c>
      <c r="F41" s="95" t="s">
        <v>71</v>
      </c>
      <c r="G41" s="92" t="s">
        <v>19</v>
      </c>
      <c r="H41" s="77" t="s">
        <v>20</v>
      </c>
      <c r="I41" s="136" t="s">
        <v>21</v>
      </c>
      <c r="J41" s="77" t="s">
        <v>22</v>
      </c>
      <c r="K41" s="77" t="s">
        <v>20</v>
      </c>
      <c r="L41" s="136">
        <v>7</v>
      </c>
      <c r="M41" s="80" t="s">
        <v>20</v>
      </c>
      <c r="N41" s="81" t="s">
        <v>24</v>
      </c>
      <c r="O41" s="81" t="s">
        <v>24</v>
      </c>
      <c r="P41" s="17" t="s">
        <v>24</v>
      </c>
      <c r="Q41" s="18" t="s">
        <v>24</v>
      </c>
      <c r="R41" s="18" t="s">
        <v>19</v>
      </c>
      <c r="S41" s="25" t="s">
        <v>23</v>
      </c>
      <c r="T41" s="17">
        <v>4</v>
      </c>
      <c r="U41" s="18">
        <v>4</v>
      </c>
      <c r="V41" s="30">
        <v>4</v>
      </c>
      <c r="W41" s="27">
        <v>4</v>
      </c>
      <c r="X41" s="22">
        <v>5</v>
      </c>
      <c r="Y41" s="32" t="s">
        <v>19</v>
      </c>
      <c r="Z41" s="31" t="s">
        <v>19</v>
      </c>
      <c r="AA41" s="31" t="s">
        <v>19</v>
      </c>
      <c r="AB41" s="35" t="s">
        <v>24</v>
      </c>
      <c r="AC41" s="32">
        <v>2</v>
      </c>
      <c r="AD41" s="31">
        <v>1</v>
      </c>
      <c r="AE41" s="35">
        <v>1</v>
      </c>
      <c r="AF41" s="44">
        <v>2</v>
      </c>
      <c r="AG41" s="45">
        <v>2</v>
      </c>
      <c r="AH41" s="45">
        <v>2</v>
      </c>
      <c r="AI41" s="45">
        <v>2</v>
      </c>
      <c r="AJ41" s="46">
        <v>2</v>
      </c>
      <c r="AK41" s="71">
        <v>5</v>
      </c>
      <c r="AL41" s="72">
        <v>5</v>
      </c>
      <c r="AM41" s="72">
        <v>4</v>
      </c>
      <c r="AN41" s="73">
        <v>3</v>
      </c>
    </row>
    <row r="42" spans="1:40" ht="14.5" customHeight="1" x14ac:dyDescent="0.25">
      <c r="A42" s="93">
        <v>39</v>
      </c>
      <c r="B42" s="94">
        <v>48</v>
      </c>
      <c r="C42" s="94" t="s">
        <v>25</v>
      </c>
      <c r="D42" s="94" t="s">
        <v>27</v>
      </c>
      <c r="E42" s="94">
        <v>25</v>
      </c>
      <c r="F42" s="95" t="s">
        <v>71</v>
      </c>
      <c r="G42" s="92" t="s">
        <v>19</v>
      </c>
      <c r="H42" s="77" t="s">
        <v>20</v>
      </c>
      <c r="I42" s="136" t="s">
        <v>20</v>
      </c>
      <c r="J42" s="77" t="s">
        <v>22</v>
      </c>
      <c r="K42" s="77" t="s">
        <v>20</v>
      </c>
      <c r="L42" s="136">
        <v>5</v>
      </c>
      <c r="M42" s="80" t="s">
        <v>20</v>
      </c>
      <c r="N42" s="81" t="s">
        <v>24</v>
      </c>
      <c r="O42" s="81" t="s">
        <v>24</v>
      </c>
      <c r="P42" s="17" t="s">
        <v>24</v>
      </c>
      <c r="Q42" s="18" t="s">
        <v>24</v>
      </c>
      <c r="R42" s="18" t="s">
        <v>24</v>
      </c>
      <c r="S42" s="25" t="s">
        <v>24</v>
      </c>
      <c r="T42" s="17">
        <v>5</v>
      </c>
      <c r="U42" s="18">
        <v>5</v>
      </c>
      <c r="V42" s="30">
        <v>5</v>
      </c>
      <c r="W42" s="27">
        <v>5</v>
      </c>
      <c r="X42" s="22">
        <v>5</v>
      </c>
      <c r="Y42" s="32" t="s">
        <v>24</v>
      </c>
      <c r="Z42" s="31" t="s">
        <v>24</v>
      </c>
      <c r="AA42" s="31" t="s">
        <v>24</v>
      </c>
      <c r="AB42" s="35" t="s">
        <v>24</v>
      </c>
      <c r="AC42" s="32">
        <v>5</v>
      </c>
      <c r="AD42" s="31">
        <v>5</v>
      </c>
      <c r="AE42" s="35">
        <v>5</v>
      </c>
      <c r="AF42" s="44">
        <v>5</v>
      </c>
      <c r="AG42" s="45">
        <v>5</v>
      </c>
      <c r="AH42" s="45">
        <v>5</v>
      </c>
      <c r="AI42" s="45">
        <v>5</v>
      </c>
      <c r="AJ42" s="46">
        <v>5</v>
      </c>
      <c r="AK42" s="71">
        <v>6</v>
      </c>
      <c r="AL42" s="72">
        <v>6</v>
      </c>
      <c r="AM42" s="72">
        <v>5</v>
      </c>
      <c r="AN42" s="73">
        <v>6</v>
      </c>
    </row>
    <row r="43" spans="1:40" ht="14.5" customHeight="1" x14ac:dyDescent="0.25">
      <c r="A43" s="93">
        <v>40</v>
      </c>
      <c r="B43" s="94">
        <v>33</v>
      </c>
      <c r="C43" s="94" t="s">
        <v>25</v>
      </c>
      <c r="D43" s="94" t="s">
        <v>137</v>
      </c>
      <c r="E43" s="94">
        <v>7</v>
      </c>
      <c r="F43" s="95" t="s">
        <v>62</v>
      </c>
      <c r="G43" s="92" t="s">
        <v>19</v>
      </c>
      <c r="H43" s="77" t="s">
        <v>20</v>
      </c>
      <c r="I43" s="136" t="s">
        <v>20</v>
      </c>
      <c r="J43" s="77" t="s">
        <v>22</v>
      </c>
      <c r="K43" s="77" t="s">
        <v>20</v>
      </c>
      <c r="L43" s="136">
        <v>10</v>
      </c>
      <c r="M43" s="80" t="s">
        <v>20</v>
      </c>
      <c r="N43" s="81" t="s">
        <v>24</v>
      </c>
      <c r="O43" s="81" t="s">
        <v>24</v>
      </c>
      <c r="P43" s="17" t="s">
        <v>24</v>
      </c>
      <c r="Q43" s="18" t="s">
        <v>24</v>
      </c>
      <c r="R43" s="18" t="s">
        <v>24</v>
      </c>
      <c r="S43" s="25" t="s">
        <v>24</v>
      </c>
      <c r="T43" s="17">
        <v>6</v>
      </c>
      <c r="U43" s="18">
        <v>8</v>
      </c>
      <c r="V43" s="30">
        <v>8</v>
      </c>
      <c r="W43" s="27">
        <v>8</v>
      </c>
      <c r="X43" s="22">
        <v>8</v>
      </c>
      <c r="Y43" s="32" t="s">
        <v>24</v>
      </c>
      <c r="Z43" s="31" t="s">
        <v>146</v>
      </c>
      <c r="AA43" s="31" t="s">
        <v>24</v>
      </c>
      <c r="AB43" s="35" t="s">
        <v>24</v>
      </c>
      <c r="AC43" s="32">
        <v>5</v>
      </c>
      <c r="AD43" s="31">
        <v>7</v>
      </c>
      <c r="AE43" s="35">
        <v>9</v>
      </c>
      <c r="AF43" s="44">
        <v>8</v>
      </c>
      <c r="AG43" s="45">
        <v>8</v>
      </c>
      <c r="AH43" s="45">
        <v>8</v>
      </c>
      <c r="AI43" s="45">
        <v>7</v>
      </c>
      <c r="AJ43" s="46">
        <v>6</v>
      </c>
      <c r="AK43" s="71">
        <v>7</v>
      </c>
      <c r="AL43" s="72">
        <v>9</v>
      </c>
      <c r="AM43" s="72">
        <v>8</v>
      </c>
      <c r="AN43" s="73">
        <v>6</v>
      </c>
    </row>
    <row r="44" spans="1:40" ht="14.5" customHeight="1" x14ac:dyDescent="0.25">
      <c r="A44" s="93">
        <v>41</v>
      </c>
      <c r="B44" s="94">
        <v>35</v>
      </c>
      <c r="C44" s="94" t="s">
        <v>25</v>
      </c>
      <c r="D44" s="94" t="s">
        <v>135</v>
      </c>
      <c r="E44" s="94">
        <v>7</v>
      </c>
      <c r="F44" s="95" t="s">
        <v>62</v>
      </c>
      <c r="G44" s="92" t="s">
        <v>19</v>
      </c>
      <c r="H44" s="77" t="s">
        <v>20</v>
      </c>
      <c r="I44" s="136" t="s">
        <v>20</v>
      </c>
      <c r="J44" s="77" t="s">
        <v>22</v>
      </c>
      <c r="K44" s="77" t="s">
        <v>20</v>
      </c>
      <c r="L44" s="136">
        <v>7</v>
      </c>
      <c r="M44" s="80" t="s">
        <v>20</v>
      </c>
      <c r="N44" s="81" t="s">
        <v>24</v>
      </c>
      <c r="O44" s="81" t="s">
        <v>24</v>
      </c>
      <c r="P44" s="17" t="s">
        <v>24</v>
      </c>
      <c r="Q44" s="18" t="s">
        <v>23</v>
      </c>
      <c r="R44" s="18" t="s">
        <v>23</v>
      </c>
      <c r="S44" s="25" t="s">
        <v>24</v>
      </c>
      <c r="T44" s="17">
        <v>5</v>
      </c>
      <c r="U44" s="18">
        <v>5</v>
      </c>
      <c r="V44" s="30">
        <v>5</v>
      </c>
      <c r="W44" s="27">
        <v>5</v>
      </c>
      <c r="X44" s="22">
        <v>5</v>
      </c>
      <c r="Y44" s="32" t="s">
        <v>19</v>
      </c>
      <c r="Z44" s="31" t="s">
        <v>24</v>
      </c>
      <c r="AA44" s="31" t="s">
        <v>19</v>
      </c>
      <c r="AB44" s="35" t="s">
        <v>23</v>
      </c>
      <c r="AC44" s="32">
        <v>5</v>
      </c>
      <c r="AD44" s="31">
        <v>5</v>
      </c>
      <c r="AE44" s="35">
        <v>5</v>
      </c>
      <c r="AF44" s="44">
        <v>5</v>
      </c>
      <c r="AG44" s="45">
        <v>5</v>
      </c>
      <c r="AH44" s="45">
        <v>5</v>
      </c>
      <c r="AI44" s="45">
        <v>5</v>
      </c>
      <c r="AJ44" s="46">
        <v>5</v>
      </c>
      <c r="AK44" s="71">
        <v>6</v>
      </c>
      <c r="AL44" s="72">
        <v>6</v>
      </c>
      <c r="AM44" s="72">
        <v>5</v>
      </c>
      <c r="AN44" s="73">
        <v>6</v>
      </c>
    </row>
    <row r="45" spans="1:40" ht="14.5" customHeight="1" x14ac:dyDescent="0.25">
      <c r="A45" s="93">
        <v>42</v>
      </c>
      <c r="B45" s="94">
        <v>41</v>
      </c>
      <c r="C45" s="94" t="s">
        <v>25</v>
      </c>
      <c r="D45" s="94" t="s">
        <v>135</v>
      </c>
      <c r="E45" s="94">
        <v>8</v>
      </c>
      <c r="F45" s="95" t="s">
        <v>71</v>
      </c>
      <c r="G45" s="92" t="s">
        <v>19</v>
      </c>
      <c r="H45" s="77" t="s">
        <v>20</v>
      </c>
      <c r="I45" s="136" t="s">
        <v>20</v>
      </c>
      <c r="J45" s="77" t="s">
        <v>22</v>
      </c>
      <c r="K45" s="77" t="s">
        <v>20</v>
      </c>
      <c r="L45" s="136">
        <v>5</v>
      </c>
      <c r="M45" s="80" t="s">
        <v>20</v>
      </c>
      <c r="N45" s="81" t="s">
        <v>24</v>
      </c>
      <c r="O45" s="81" t="s">
        <v>24</v>
      </c>
      <c r="P45" s="17" t="s">
        <v>24</v>
      </c>
      <c r="Q45" s="18" t="s">
        <v>24</v>
      </c>
      <c r="R45" s="18" t="s">
        <v>24</v>
      </c>
      <c r="S45" s="25" t="s">
        <v>19</v>
      </c>
      <c r="T45" s="17">
        <v>3</v>
      </c>
      <c r="U45" s="18">
        <v>6</v>
      </c>
      <c r="V45" s="30">
        <v>7</v>
      </c>
      <c r="W45" s="27">
        <v>5</v>
      </c>
      <c r="X45" s="22">
        <v>5</v>
      </c>
      <c r="Y45" s="32" t="s">
        <v>24</v>
      </c>
      <c r="Z45" s="31" t="s">
        <v>24</v>
      </c>
      <c r="AA45" s="31" t="s">
        <v>24</v>
      </c>
      <c r="AB45" s="35" t="s">
        <v>24</v>
      </c>
      <c r="AC45" s="32">
        <v>5</v>
      </c>
      <c r="AD45" s="31">
        <v>8</v>
      </c>
      <c r="AE45" s="35">
        <v>7</v>
      </c>
      <c r="AF45" s="44">
        <v>7</v>
      </c>
      <c r="AG45" s="45">
        <v>7</v>
      </c>
      <c r="AH45" s="45">
        <v>7</v>
      </c>
      <c r="AI45" s="45">
        <v>7</v>
      </c>
      <c r="AJ45" s="46">
        <v>8</v>
      </c>
      <c r="AK45" s="71">
        <v>10</v>
      </c>
      <c r="AL45" s="72">
        <v>10</v>
      </c>
      <c r="AM45" s="72">
        <v>8</v>
      </c>
      <c r="AN45" s="73">
        <v>8</v>
      </c>
    </row>
    <row r="46" spans="1:40" ht="14.5" customHeight="1" x14ac:dyDescent="0.25">
      <c r="A46" s="93">
        <v>43</v>
      </c>
      <c r="B46" s="94">
        <v>43</v>
      </c>
      <c r="C46" s="94" t="s">
        <v>25</v>
      </c>
      <c r="D46" s="94" t="s">
        <v>135</v>
      </c>
      <c r="E46" s="94">
        <v>11</v>
      </c>
      <c r="F46" s="95" t="s">
        <v>71</v>
      </c>
      <c r="G46" s="92" t="s">
        <v>19</v>
      </c>
      <c r="H46" s="77" t="s">
        <v>20</v>
      </c>
      <c r="I46" s="136" t="s">
        <v>20</v>
      </c>
      <c r="J46" s="77" t="s">
        <v>22</v>
      </c>
      <c r="K46" s="77" t="s">
        <v>20</v>
      </c>
      <c r="L46" s="136">
        <v>7</v>
      </c>
      <c r="M46" s="80" t="s">
        <v>20</v>
      </c>
      <c r="N46" s="81" t="s">
        <v>24</v>
      </c>
      <c r="O46" s="81" t="s">
        <v>24</v>
      </c>
      <c r="P46" s="17" t="s">
        <v>24</v>
      </c>
      <c r="Q46" s="18" t="s">
        <v>24</v>
      </c>
      <c r="R46" s="18" t="s">
        <v>19</v>
      </c>
      <c r="S46" s="25" t="s">
        <v>24</v>
      </c>
      <c r="T46" s="17">
        <v>4</v>
      </c>
      <c r="U46" s="18">
        <v>6</v>
      </c>
      <c r="V46" s="30">
        <v>4</v>
      </c>
      <c r="W46" s="27">
        <v>4</v>
      </c>
      <c r="X46" s="22">
        <v>4</v>
      </c>
      <c r="Y46" s="32" t="s">
        <v>24</v>
      </c>
      <c r="Z46" s="31" t="s">
        <v>24</v>
      </c>
      <c r="AA46" s="31" t="s">
        <v>24</v>
      </c>
      <c r="AB46" s="35" t="s">
        <v>24</v>
      </c>
      <c r="AC46" s="32">
        <v>5</v>
      </c>
      <c r="AD46" s="31">
        <v>6</v>
      </c>
      <c r="AE46" s="35">
        <v>6</v>
      </c>
      <c r="AF46" s="44">
        <v>8</v>
      </c>
      <c r="AG46" s="45">
        <v>9</v>
      </c>
      <c r="AH46" s="45">
        <v>5</v>
      </c>
      <c r="AI46" s="45">
        <v>5</v>
      </c>
      <c r="AJ46" s="46">
        <v>5</v>
      </c>
      <c r="AK46" s="71">
        <v>5</v>
      </c>
      <c r="AL46" s="72">
        <v>5</v>
      </c>
      <c r="AM46" s="72">
        <v>5</v>
      </c>
      <c r="AN46" s="73">
        <v>5</v>
      </c>
    </row>
    <row r="47" spans="1:40" ht="14.5" customHeight="1" x14ac:dyDescent="0.25">
      <c r="A47" s="93">
        <v>44</v>
      </c>
      <c r="B47" s="94">
        <v>41</v>
      </c>
      <c r="C47" s="94" t="s">
        <v>25</v>
      </c>
      <c r="D47" s="94" t="s">
        <v>135</v>
      </c>
      <c r="E47" s="94">
        <v>9</v>
      </c>
      <c r="F47" s="95" t="s">
        <v>71</v>
      </c>
      <c r="G47" s="92" t="s">
        <v>19</v>
      </c>
      <c r="H47" s="77" t="s">
        <v>20</v>
      </c>
      <c r="I47" s="136" t="s">
        <v>20</v>
      </c>
      <c r="J47" s="77" t="s">
        <v>22</v>
      </c>
      <c r="K47" s="77" t="s">
        <v>20</v>
      </c>
      <c r="L47" s="136">
        <v>8</v>
      </c>
      <c r="M47" s="80" t="s">
        <v>20</v>
      </c>
      <c r="N47" s="81" t="s">
        <v>24</v>
      </c>
      <c r="O47" s="81" t="s">
        <v>24</v>
      </c>
      <c r="P47" s="17" t="s">
        <v>24</v>
      </c>
      <c r="Q47" s="18" t="s">
        <v>24</v>
      </c>
      <c r="R47" s="18" t="s">
        <v>19</v>
      </c>
      <c r="S47" s="25" t="s">
        <v>24</v>
      </c>
      <c r="T47" s="17">
        <v>3</v>
      </c>
      <c r="U47" s="18">
        <v>1</v>
      </c>
      <c r="V47" s="30">
        <v>1</v>
      </c>
      <c r="W47" s="27">
        <v>1</v>
      </c>
      <c r="X47" s="22">
        <v>3</v>
      </c>
      <c r="Y47" s="32" t="s">
        <v>24</v>
      </c>
      <c r="Z47" s="31" t="s">
        <v>24</v>
      </c>
      <c r="AA47" s="31" t="s">
        <v>24</v>
      </c>
      <c r="AB47" s="35" t="s">
        <v>24</v>
      </c>
      <c r="AC47" s="32">
        <v>2</v>
      </c>
      <c r="AD47" s="31">
        <v>2</v>
      </c>
      <c r="AE47" s="35">
        <v>1</v>
      </c>
      <c r="AF47" s="44">
        <v>1</v>
      </c>
      <c r="AG47" s="45">
        <v>1</v>
      </c>
      <c r="AH47" s="45">
        <v>1</v>
      </c>
      <c r="AI47" s="45">
        <v>1</v>
      </c>
      <c r="AJ47" s="46">
        <v>1</v>
      </c>
      <c r="AK47" s="71">
        <v>1</v>
      </c>
      <c r="AL47" s="72">
        <v>1</v>
      </c>
      <c r="AM47" s="72">
        <v>1</v>
      </c>
      <c r="AN47" s="73">
        <v>1</v>
      </c>
    </row>
    <row r="48" spans="1:40" ht="14.5" customHeight="1" x14ac:dyDescent="0.25">
      <c r="A48" s="93">
        <v>45</v>
      </c>
      <c r="B48" s="94">
        <v>42</v>
      </c>
      <c r="C48" s="94" t="s">
        <v>17</v>
      </c>
      <c r="D48" s="94" t="s">
        <v>135</v>
      </c>
      <c r="E48" s="94">
        <v>11</v>
      </c>
      <c r="F48" s="95" t="s">
        <v>71</v>
      </c>
      <c r="G48" s="92" t="s">
        <v>19</v>
      </c>
      <c r="H48" s="77" t="s">
        <v>20</v>
      </c>
      <c r="I48" s="136" t="s">
        <v>20</v>
      </c>
      <c r="J48" s="77" t="s">
        <v>22</v>
      </c>
      <c r="K48" s="77" t="s">
        <v>20</v>
      </c>
      <c r="L48" s="136">
        <v>7</v>
      </c>
      <c r="M48" s="80" t="s">
        <v>20</v>
      </c>
      <c r="N48" s="81" t="s">
        <v>19</v>
      </c>
      <c r="O48" s="81" t="s">
        <v>24</v>
      </c>
      <c r="P48" s="17" t="s">
        <v>24</v>
      </c>
      <c r="Q48" s="18" t="s">
        <v>24</v>
      </c>
      <c r="R48" s="18" t="s">
        <v>23</v>
      </c>
      <c r="S48" s="25" t="s">
        <v>23</v>
      </c>
      <c r="T48" s="17">
        <v>4</v>
      </c>
      <c r="U48" s="18">
        <v>4</v>
      </c>
      <c r="V48" s="30">
        <v>5</v>
      </c>
      <c r="W48" s="27">
        <v>5</v>
      </c>
      <c r="X48" s="22">
        <v>4</v>
      </c>
      <c r="Y48" s="32" t="s">
        <v>24</v>
      </c>
      <c r="Z48" s="31" t="s">
        <v>24</v>
      </c>
      <c r="AA48" s="31" t="s">
        <v>24</v>
      </c>
      <c r="AB48" s="35" t="s">
        <v>24</v>
      </c>
      <c r="AC48" s="32">
        <v>7</v>
      </c>
      <c r="AD48" s="31">
        <v>6</v>
      </c>
      <c r="AE48" s="35">
        <v>5</v>
      </c>
      <c r="AF48" s="44">
        <v>8</v>
      </c>
      <c r="AG48" s="45">
        <v>7</v>
      </c>
      <c r="AH48" s="45">
        <v>9</v>
      </c>
      <c r="AI48" s="45">
        <v>6</v>
      </c>
      <c r="AJ48" s="46">
        <v>6</v>
      </c>
      <c r="AK48" s="71">
        <v>2</v>
      </c>
      <c r="AL48" s="72">
        <v>9</v>
      </c>
      <c r="AM48" s="72">
        <v>3</v>
      </c>
      <c r="AN48" s="73">
        <v>6</v>
      </c>
    </row>
    <row r="49" spans="1:40" ht="14.5" customHeight="1" x14ac:dyDescent="0.25">
      <c r="A49" s="93">
        <v>46</v>
      </c>
      <c r="B49" s="94">
        <v>32</v>
      </c>
      <c r="C49" s="94" t="s">
        <v>17</v>
      </c>
      <c r="D49" s="94" t="s">
        <v>136</v>
      </c>
      <c r="E49" s="94">
        <v>5</v>
      </c>
      <c r="F49" s="95" t="s">
        <v>62</v>
      </c>
      <c r="G49" s="92" t="s">
        <v>19</v>
      </c>
      <c r="H49" s="77" t="s">
        <v>20</v>
      </c>
      <c r="I49" s="136" t="s">
        <v>20</v>
      </c>
      <c r="J49" s="77" t="s">
        <v>22</v>
      </c>
      <c r="K49" s="77" t="s">
        <v>20</v>
      </c>
      <c r="L49" s="136">
        <v>3</v>
      </c>
      <c r="M49" s="80" t="s">
        <v>20</v>
      </c>
      <c r="N49" s="81" t="s">
        <v>24</v>
      </c>
      <c r="O49" s="81" t="s">
        <v>23</v>
      </c>
      <c r="P49" s="17" t="s">
        <v>24</v>
      </c>
      <c r="Q49" s="18" t="s">
        <v>24</v>
      </c>
      <c r="R49" s="18" t="s">
        <v>24</v>
      </c>
      <c r="S49" s="25" t="s">
        <v>24</v>
      </c>
      <c r="T49" s="17">
        <v>4</v>
      </c>
      <c r="U49" s="18">
        <v>4</v>
      </c>
      <c r="V49" s="30">
        <v>6</v>
      </c>
      <c r="W49" s="27">
        <v>4</v>
      </c>
      <c r="X49" s="22">
        <v>5</v>
      </c>
      <c r="Y49" s="32" t="s">
        <v>19</v>
      </c>
      <c r="Z49" s="31" t="s">
        <v>19</v>
      </c>
      <c r="AA49" s="31" t="s">
        <v>19</v>
      </c>
      <c r="AB49" s="35" t="s">
        <v>24</v>
      </c>
      <c r="AC49" s="162">
        <v>2</v>
      </c>
      <c r="AD49" s="31">
        <v>1</v>
      </c>
      <c r="AE49" s="35">
        <v>1</v>
      </c>
      <c r="AF49" s="44">
        <v>2</v>
      </c>
      <c r="AG49" s="45">
        <v>2</v>
      </c>
      <c r="AH49" s="45">
        <v>2</v>
      </c>
      <c r="AI49" s="45">
        <v>2</v>
      </c>
      <c r="AJ49" s="46">
        <v>2</v>
      </c>
      <c r="AK49" s="71">
        <v>5</v>
      </c>
      <c r="AL49" s="72">
        <v>5</v>
      </c>
      <c r="AM49" s="72">
        <v>4</v>
      </c>
      <c r="AN49" s="73">
        <v>3</v>
      </c>
    </row>
    <row r="50" spans="1:40" ht="14.5" customHeight="1" x14ac:dyDescent="0.25">
      <c r="A50" s="93">
        <v>47</v>
      </c>
      <c r="B50" s="94">
        <v>62</v>
      </c>
      <c r="C50" s="94" t="s">
        <v>25</v>
      </c>
      <c r="D50" s="94" t="s">
        <v>44</v>
      </c>
      <c r="E50" s="94">
        <v>6</v>
      </c>
      <c r="F50" s="95" t="s">
        <v>71</v>
      </c>
      <c r="G50" s="92" t="s">
        <v>19</v>
      </c>
      <c r="H50" s="77" t="s">
        <v>20</v>
      </c>
      <c r="I50" s="136" t="s">
        <v>20</v>
      </c>
      <c r="J50" s="77" t="s">
        <v>22</v>
      </c>
      <c r="K50" s="77" t="s">
        <v>20</v>
      </c>
      <c r="L50" s="136">
        <v>7</v>
      </c>
      <c r="M50" s="80" t="s">
        <v>20</v>
      </c>
      <c r="N50" s="81" t="s">
        <v>24</v>
      </c>
      <c r="O50" s="81" t="s">
        <v>24</v>
      </c>
      <c r="P50" s="17" t="s">
        <v>24</v>
      </c>
      <c r="Q50" s="18" t="s">
        <v>19</v>
      </c>
      <c r="R50" s="18" t="s">
        <v>24</v>
      </c>
      <c r="S50" s="25" t="s">
        <v>24</v>
      </c>
      <c r="T50" s="17">
        <v>4</v>
      </c>
      <c r="U50" s="18">
        <v>4</v>
      </c>
      <c r="V50" s="30">
        <v>5</v>
      </c>
      <c r="W50" s="27">
        <v>5</v>
      </c>
      <c r="X50" s="22">
        <v>4</v>
      </c>
      <c r="Y50" s="32" t="s">
        <v>24</v>
      </c>
      <c r="Z50" s="31" t="s">
        <v>24</v>
      </c>
      <c r="AA50" s="31" t="s">
        <v>24</v>
      </c>
      <c r="AB50" s="35" t="s">
        <v>24</v>
      </c>
      <c r="AC50" s="162">
        <v>7</v>
      </c>
      <c r="AD50" s="31">
        <v>6</v>
      </c>
      <c r="AE50" s="35">
        <v>5</v>
      </c>
      <c r="AF50" s="44">
        <v>8</v>
      </c>
      <c r="AG50" s="45">
        <v>7</v>
      </c>
      <c r="AH50" s="45">
        <v>9</v>
      </c>
      <c r="AI50" s="45">
        <v>6</v>
      </c>
      <c r="AJ50" s="46">
        <v>6</v>
      </c>
      <c r="AK50" s="71">
        <v>2</v>
      </c>
      <c r="AL50" s="72">
        <v>9</v>
      </c>
      <c r="AM50" s="72">
        <v>3</v>
      </c>
      <c r="AN50" s="73">
        <v>6</v>
      </c>
    </row>
    <row r="51" spans="1:40" s="182" customFormat="1" ht="14.5" customHeight="1" x14ac:dyDescent="0.25">
      <c r="A51" s="171"/>
      <c r="B51" s="171"/>
      <c r="C51" s="171"/>
      <c r="D51" s="171"/>
      <c r="E51" s="171"/>
      <c r="F51" s="172"/>
      <c r="G51" s="171"/>
      <c r="H51" s="171"/>
      <c r="I51" s="173"/>
      <c r="J51" s="171"/>
      <c r="K51" s="171"/>
      <c r="L51" s="173"/>
      <c r="M51" s="171"/>
      <c r="N51" s="171"/>
      <c r="O51" s="171"/>
      <c r="P51" s="171"/>
      <c r="Q51" s="171"/>
      <c r="R51" s="171"/>
      <c r="S51" s="171"/>
      <c r="T51" s="174"/>
      <c r="U51" s="175"/>
      <c r="V51" s="176"/>
      <c r="W51" s="177"/>
      <c r="X51" s="178"/>
      <c r="Y51" s="179"/>
      <c r="Z51" s="179"/>
      <c r="AA51" s="179"/>
      <c r="AB51" s="179"/>
      <c r="AC51" s="180"/>
      <c r="AD51" s="175"/>
      <c r="AE51" s="181"/>
      <c r="AF51" s="174"/>
      <c r="AG51" s="175"/>
      <c r="AH51" s="175"/>
      <c r="AI51" s="175"/>
      <c r="AJ51" s="176"/>
      <c r="AK51" s="174"/>
      <c r="AL51" s="175"/>
      <c r="AM51" s="175"/>
      <c r="AN51" s="176"/>
    </row>
    <row r="52" spans="1:40" s="170" customFormat="1" ht="15.5" customHeight="1" thickBot="1" x14ac:dyDescent="0.35">
      <c r="A52" s="163"/>
      <c r="B52" s="163"/>
      <c r="C52" s="163"/>
      <c r="D52" s="163"/>
      <c r="E52" s="163"/>
      <c r="F52" s="163"/>
      <c r="G52" s="163"/>
      <c r="H52" s="163"/>
      <c r="I52" s="164"/>
      <c r="J52" s="163"/>
      <c r="K52" s="163"/>
      <c r="L52" s="164"/>
      <c r="M52" s="163"/>
      <c r="N52" s="163"/>
      <c r="O52" s="163"/>
      <c r="P52" s="163" t="s">
        <v>118</v>
      </c>
      <c r="Q52" s="163" t="s">
        <v>117</v>
      </c>
      <c r="R52" s="163" t="s">
        <v>119</v>
      </c>
      <c r="S52" s="163" t="s">
        <v>120</v>
      </c>
      <c r="T52" s="165" t="s">
        <v>79</v>
      </c>
      <c r="U52" s="165" t="s">
        <v>80</v>
      </c>
      <c r="V52" s="166" t="s">
        <v>81</v>
      </c>
      <c r="W52" s="163"/>
      <c r="X52" s="167"/>
      <c r="Y52" s="167" t="s">
        <v>91</v>
      </c>
      <c r="Z52" s="167" t="s">
        <v>92</v>
      </c>
      <c r="AA52" s="167" t="s">
        <v>93</v>
      </c>
      <c r="AB52" s="167" t="s">
        <v>94</v>
      </c>
      <c r="AC52" s="167" t="s">
        <v>95</v>
      </c>
      <c r="AD52" s="167" t="s">
        <v>111</v>
      </c>
      <c r="AE52" s="167" t="s">
        <v>107</v>
      </c>
      <c r="AF52" s="168" t="s">
        <v>112</v>
      </c>
      <c r="AG52" s="168" t="s">
        <v>115</v>
      </c>
      <c r="AH52" s="168" t="s">
        <v>116</v>
      </c>
      <c r="AI52" s="168" t="s">
        <v>113</v>
      </c>
      <c r="AJ52" s="168" t="s">
        <v>114</v>
      </c>
      <c r="AK52" s="169" t="s">
        <v>102</v>
      </c>
      <c r="AL52" s="169" t="s">
        <v>103</v>
      </c>
      <c r="AM52" s="169" t="s">
        <v>104</v>
      </c>
      <c r="AN52" s="169" t="s">
        <v>105</v>
      </c>
    </row>
    <row r="53" spans="1:40" s="138" customFormat="1" ht="24.5" customHeight="1" thickBot="1" x14ac:dyDescent="0.3">
      <c r="A53" s="139"/>
      <c r="B53" s="139"/>
      <c r="C53" s="139"/>
      <c r="D53" s="140"/>
      <c r="E53" s="139"/>
      <c r="F53" s="139"/>
      <c r="G53" s="139"/>
      <c r="H53" s="139"/>
      <c r="I53" s="141"/>
      <c r="J53" s="139"/>
      <c r="K53" s="139"/>
      <c r="L53" s="141"/>
      <c r="M53" s="139"/>
      <c r="N53" s="139"/>
      <c r="O53" s="139"/>
      <c r="P53" s="142">
        <f>12/12</f>
        <v>1</v>
      </c>
      <c r="Q53" s="143">
        <f>6/12</f>
        <v>0.5</v>
      </c>
      <c r="R53" s="143">
        <f>7/12</f>
        <v>0.58333333333333337</v>
      </c>
      <c r="S53" s="144">
        <f>6/12</f>
        <v>0.5</v>
      </c>
      <c r="T53" s="145">
        <f>SUM(T4:T50)/470</f>
        <v>0.44680851063829785</v>
      </c>
      <c r="U53" s="145">
        <f t="shared" ref="U53:V53" si="0">SUM(U4:U50)/470</f>
        <v>0.47872340425531917</v>
      </c>
      <c r="V53" s="145">
        <f t="shared" si="0"/>
        <v>0.47872340425531917</v>
      </c>
      <c r="W53" s="140"/>
      <c r="X53" s="146" t="s">
        <v>24</v>
      </c>
      <c r="Y53" s="147">
        <f>8/12</f>
        <v>0.66666666666666663</v>
      </c>
      <c r="Z53" s="147">
        <f>9/12</f>
        <v>0.75</v>
      </c>
      <c r="AA53" s="147">
        <f>8/12</f>
        <v>0.66666666666666663</v>
      </c>
      <c r="AB53" s="147">
        <v>0.75</v>
      </c>
      <c r="AC53" s="147">
        <f>SUM(AC4:AC50)/470</f>
        <v>0.51702127659574471</v>
      </c>
      <c r="AD53" s="147">
        <f t="shared" ref="AD53:AE53" si="1">SUM(AD4:AD50)/470</f>
        <v>0.61914893617021272</v>
      </c>
      <c r="AE53" s="147">
        <f t="shared" si="1"/>
        <v>0.54680851063829783</v>
      </c>
      <c r="AF53" s="148">
        <f>SUM(AF3:AF50)/470</f>
        <v>0.57021276595744685</v>
      </c>
      <c r="AG53" s="148">
        <f t="shared" ref="AG53:AJ53" si="2">SUM(AG3:AG50)/470</f>
        <v>0.5787234042553191</v>
      </c>
      <c r="AH53" s="148">
        <f t="shared" si="2"/>
        <v>0.5787234042553191</v>
      </c>
      <c r="AI53" s="148">
        <f t="shared" si="2"/>
        <v>0.53829787234042559</v>
      </c>
      <c r="AJ53" s="148">
        <f t="shared" si="2"/>
        <v>0.54893617021276597</v>
      </c>
      <c r="AK53" s="149">
        <f>SUM(AK4:AK50)/470</f>
        <v>0.6063829787234043</v>
      </c>
      <c r="AL53" s="149">
        <f t="shared" ref="AL53:AN53" si="3">SUM(AL4:AL50)/470</f>
        <v>0.70638297872340428</v>
      </c>
      <c r="AM53" s="149">
        <f t="shared" si="3"/>
        <v>0.58723404255319145</v>
      </c>
      <c r="AN53" s="149">
        <f t="shared" si="3"/>
        <v>0.6</v>
      </c>
    </row>
    <row r="54" spans="1:40" s="138" customFormat="1" ht="15.75" customHeight="1" thickBot="1" x14ac:dyDescent="0.3">
      <c r="A54" s="139"/>
      <c r="B54" s="139"/>
      <c r="C54" s="139"/>
      <c r="D54" s="140"/>
      <c r="E54" s="139"/>
      <c r="F54" s="139"/>
      <c r="G54" s="139"/>
      <c r="H54" s="139"/>
      <c r="I54" s="141"/>
      <c r="J54" s="139"/>
      <c r="K54" s="139"/>
      <c r="L54" s="141"/>
      <c r="M54" s="139"/>
      <c r="N54" s="139"/>
      <c r="O54" s="139"/>
      <c r="P54" s="142">
        <v>0</v>
      </c>
      <c r="Q54" s="143">
        <f>3/12</f>
        <v>0.25</v>
      </c>
      <c r="R54" s="143">
        <f>2/12</f>
        <v>0.16666666666666666</v>
      </c>
      <c r="S54" s="144">
        <f>3/12</f>
        <v>0.25</v>
      </c>
      <c r="T54" s="150"/>
      <c r="U54" s="151"/>
      <c r="V54" s="152"/>
      <c r="W54" s="139"/>
      <c r="X54" s="146" t="s">
        <v>19</v>
      </c>
      <c r="Y54" s="147">
        <f>2/12</f>
        <v>0.16666666666666666</v>
      </c>
      <c r="Z54" s="147">
        <f>2/12</f>
        <v>0.16666666666666666</v>
      </c>
      <c r="AA54" s="147">
        <f>2/12</f>
        <v>0.16666666666666666</v>
      </c>
      <c r="AB54" s="147">
        <f>1/12</f>
        <v>8.3333333333333329E-2</v>
      </c>
      <c r="AC54" s="147"/>
      <c r="AD54" s="147"/>
      <c r="AE54" s="147"/>
      <c r="AF54" s="154"/>
      <c r="AG54" s="154"/>
      <c r="AH54" s="154"/>
      <c r="AI54" s="154"/>
      <c r="AJ54" s="154"/>
      <c r="AK54" s="155"/>
      <c r="AL54" s="155"/>
      <c r="AM54" s="155"/>
      <c r="AN54" s="155"/>
    </row>
    <row r="55" spans="1:40" s="138" customFormat="1" ht="15.75" customHeight="1" thickBot="1" x14ac:dyDescent="0.3">
      <c r="A55" s="139"/>
      <c r="B55" s="139"/>
      <c r="C55" s="139"/>
      <c r="D55" s="140"/>
      <c r="E55" s="139"/>
      <c r="F55" s="139"/>
      <c r="G55" s="139"/>
      <c r="H55" s="139"/>
      <c r="I55" s="141"/>
      <c r="J55" s="139"/>
      <c r="K55" s="139"/>
      <c r="L55" s="141"/>
      <c r="M55" s="139"/>
      <c r="N55" s="139"/>
      <c r="O55" s="139"/>
      <c r="P55" s="142">
        <f>0/12</f>
        <v>0</v>
      </c>
      <c r="Q55" s="143">
        <f>3/12</f>
        <v>0.25</v>
      </c>
      <c r="R55" s="143">
        <f>3/12</f>
        <v>0.25</v>
      </c>
      <c r="S55" s="144">
        <f>3/12</f>
        <v>0.25</v>
      </c>
      <c r="T55" s="150"/>
      <c r="U55" s="151"/>
      <c r="V55" s="152"/>
      <c r="W55" s="139"/>
      <c r="X55" s="146" t="s">
        <v>23</v>
      </c>
      <c r="Y55" s="147">
        <f>2/12</f>
        <v>0.16666666666666666</v>
      </c>
      <c r="Z55" s="147">
        <f>1/12</f>
        <v>8.3333333333333329E-2</v>
      </c>
      <c r="AA55" s="147">
        <f>2/12</f>
        <v>0.16666666666666666</v>
      </c>
      <c r="AB55" s="147">
        <f>2/12</f>
        <v>0.16666666666666666</v>
      </c>
      <c r="AC55" s="139"/>
      <c r="AD55" s="139"/>
      <c r="AE55" s="195"/>
      <c r="AF55" s="195"/>
      <c r="AG55" s="195"/>
      <c r="AH55" s="195"/>
      <c r="AI55" s="195"/>
      <c r="AJ55" s="195"/>
      <c r="AK55" s="195"/>
      <c r="AL55" s="195"/>
      <c r="AM55" s="195"/>
    </row>
    <row r="56" spans="1:40" s="138" customFormat="1" ht="15.75" customHeight="1" thickBot="1" x14ac:dyDescent="0.3">
      <c r="D56" s="156"/>
      <c r="I56" s="157"/>
      <c r="L56" s="157"/>
      <c r="P56" s="153"/>
      <c r="Q56" s="153"/>
      <c r="R56" s="153"/>
      <c r="S56" s="158"/>
      <c r="T56" s="159"/>
      <c r="U56" s="160"/>
      <c r="V56" s="161"/>
      <c r="X56" s="146"/>
      <c r="Y56" s="146"/>
      <c r="Z56" s="146"/>
      <c r="AA56" s="146"/>
      <c r="AB56" s="146"/>
      <c r="AE56" s="196"/>
      <c r="AF56" s="196"/>
      <c r="AG56" s="196"/>
      <c r="AH56" s="196"/>
      <c r="AI56" s="196"/>
      <c r="AJ56" s="196"/>
      <c r="AK56" s="196"/>
      <c r="AL56" s="196"/>
      <c r="AM56" s="196"/>
    </row>
    <row r="57" spans="1:40" s="138" customFormat="1" ht="15.75" customHeight="1" x14ac:dyDescent="0.25"/>
    <row r="58" spans="1:40" s="138" customFormat="1" ht="15.75" customHeight="1" x14ac:dyDescent="0.25">
      <c r="A58" s="139"/>
    </row>
    <row r="59" spans="1:40" s="138" customFormat="1" ht="15.75" customHeight="1" x14ac:dyDescent="0.25"/>
    <row r="60" spans="1:40" s="138" customFormat="1" ht="15.75" customHeight="1" x14ac:dyDescent="0.25"/>
    <row r="61" spans="1:40" s="138" customFormat="1" ht="15.75" customHeight="1" x14ac:dyDescent="0.25"/>
    <row r="62" spans="1:40" s="138" customFormat="1" ht="15.75" customHeight="1" x14ac:dyDescent="0.25"/>
    <row r="63" spans="1:40" s="138" customFormat="1" ht="15.75" customHeight="1" x14ac:dyDescent="0.25"/>
    <row r="64" spans="1:40" s="138" customFormat="1" ht="15.75" customHeight="1" x14ac:dyDescent="0.25"/>
    <row r="65" s="138" customFormat="1" ht="15.75" customHeight="1" x14ac:dyDescent="0.25"/>
    <row r="66" s="138" customFormat="1" ht="15.75" customHeight="1" x14ac:dyDescent="0.25"/>
    <row r="67" s="138" customFormat="1" ht="15.75" customHeight="1" x14ac:dyDescent="0.25"/>
    <row r="68" s="138" customFormat="1" ht="15.75" customHeight="1" x14ac:dyDescent="0.25"/>
    <row r="69" s="138" customFormat="1" ht="15.75" customHeight="1" x14ac:dyDescent="0.25"/>
    <row r="70" s="138" customFormat="1" ht="15.75" customHeight="1" x14ac:dyDescent="0.25"/>
    <row r="71" s="138" customFormat="1" ht="15.75" customHeight="1" x14ac:dyDescent="0.25"/>
    <row r="72" s="138" customFormat="1" ht="15.75" customHeight="1" x14ac:dyDescent="0.25"/>
    <row r="73" s="138" customFormat="1" ht="15.75" customHeight="1" x14ac:dyDescent="0.25"/>
    <row r="74" s="138" customFormat="1" ht="15.75" customHeight="1" x14ac:dyDescent="0.25"/>
    <row r="75" s="138" customFormat="1" ht="15.75" customHeight="1" x14ac:dyDescent="0.25"/>
    <row r="76" s="138" customFormat="1" ht="15.75" customHeight="1" x14ac:dyDescent="0.25"/>
    <row r="77" s="138" customFormat="1" ht="15.75" customHeight="1" x14ac:dyDescent="0.25"/>
    <row r="78" s="138" customFormat="1" ht="15.75" customHeight="1" x14ac:dyDescent="0.25"/>
    <row r="79" s="138" customFormat="1" ht="15.75" customHeight="1" x14ac:dyDescent="0.25"/>
    <row r="80" s="138" customFormat="1" ht="15.75" customHeight="1" x14ac:dyDescent="0.25"/>
    <row r="81" s="138" customFormat="1" ht="15.75" customHeight="1" x14ac:dyDescent="0.25"/>
    <row r="82" s="138" customFormat="1" ht="15.75" customHeight="1" x14ac:dyDescent="0.25"/>
    <row r="83" s="138" customFormat="1" ht="15.75" customHeight="1" x14ac:dyDescent="0.25"/>
    <row r="84" s="138" customFormat="1" ht="15.75" customHeight="1" x14ac:dyDescent="0.25"/>
    <row r="85" s="138" customFormat="1" ht="15.75" customHeight="1" x14ac:dyDescent="0.25"/>
    <row r="86" s="138" customFormat="1" ht="15.75" customHeight="1" x14ac:dyDescent="0.25"/>
    <row r="87" s="138" customFormat="1" ht="15.75" customHeight="1" x14ac:dyDescent="0.25"/>
    <row r="88" s="138" customFormat="1" ht="15.75" customHeight="1" x14ac:dyDescent="0.25"/>
    <row r="89" s="138" customFormat="1" ht="15.75" customHeight="1" x14ac:dyDescent="0.25"/>
    <row r="90" s="138" customFormat="1" ht="15.75" customHeight="1" x14ac:dyDescent="0.25"/>
    <row r="91" s="138" customFormat="1" ht="15.75" customHeight="1" x14ac:dyDescent="0.25"/>
    <row r="92" s="138" customFormat="1" ht="15.75" customHeight="1" x14ac:dyDescent="0.25"/>
    <row r="93" s="138" customFormat="1" ht="15.75" customHeight="1" x14ac:dyDescent="0.25"/>
    <row r="94" s="138" customFormat="1" ht="15.75" customHeight="1" x14ac:dyDescent="0.25"/>
    <row r="95" s="138" customFormat="1" ht="15.75" customHeight="1" x14ac:dyDescent="0.25"/>
    <row r="96" s="138" customFormat="1" ht="15.75" customHeight="1" x14ac:dyDescent="0.25"/>
    <row r="97" s="138" customFormat="1" ht="15.75" customHeight="1" x14ac:dyDescent="0.25"/>
    <row r="98" s="138" customFormat="1" ht="15.75" customHeight="1" x14ac:dyDescent="0.25"/>
    <row r="99" s="138" customFormat="1" ht="15.75" customHeight="1" x14ac:dyDescent="0.25"/>
    <row r="100" s="138" customFormat="1" ht="15.75" customHeight="1" x14ac:dyDescent="0.25"/>
    <row r="101" s="138" customFormat="1" ht="15.75" customHeight="1" x14ac:dyDescent="0.25"/>
    <row r="102" s="138" customFormat="1" ht="15.75" customHeight="1" x14ac:dyDescent="0.25"/>
    <row r="103" s="138" customFormat="1" ht="15.75" customHeight="1" x14ac:dyDescent="0.25"/>
    <row r="104" s="138" customFormat="1" ht="15.75" customHeight="1" x14ac:dyDescent="0.25"/>
    <row r="105" s="138" customFormat="1" ht="15.75" customHeight="1" x14ac:dyDescent="0.25"/>
    <row r="106" s="138" customFormat="1" ht="15.75" customHeight="1" x14ac:dyDescent="0.25"/>
    <row r="107" s="138" customFormat="1" ht="15.75" customHeight="1" x14ac:dyDescent="0.25"/>
    <row r="108" s="138" customFormat="1" ht="15.75" customHeight="1" x14ac:dyDescent="0.25"/>
    <row r="109" s="138" customFormat="1" ht="15.75" customHeight="1" x14ac:dyDescent="0.25"/>
    <row r="110" s="138" customFormat="1" ht="15.75" customHeight="1" x14ac:dyDescent="0.25"/>
    <row r="111" s="138" customFormat="1" ht="15.75" customHeight="1" x14ac:dyDescent="0.25"/>
    <row r="112" s="138" customFormat="1" ht="15.75" customHeight="1" x14ac:dyDescent="0.25"/>
    <row r="113" s="138" customFormat="1" ht="15.75" customHeight="1" x14ac:dyDescent="0.25"/>
    <row r="114" s="138" customFormat="1" ht="15.75" customHeight="1" x14ac:dyDescent="0.25"/>
    <row r="115" s="138" customFormat="1" ht="15.75" customHeight="1" x14ac:dyDescent="0.25"/>
    <row r="116" s="138" customFormat="1" ht="15.75" customHeight="1" x14ac:dyDescent="0.25"/>
    <row r="117" s="138" customFormat="1" ht="15.75" customHeight="1" x14ac:dyDescent="0.25"/>
    <row r="118" s="138" customFormat="1" ht="15.75" customHeight="1" x14ac:dyDescent="0.25"/>
    <row r="119" s="138" customFormat="1" ht="15.75" customHeight="1" x14ac:dyDescent="0.25"/>
    <row r="120" s="138" customFormat="1" ht="15.75" customHeight="1" x14ac:dyDescent="0.25"/>
    <row r="121" s="138" customFormat="1" ht="15.75" customHeight="1" x14ac:dyDescent="0.25"/>
    <row r="122" s="138" customFormat="1" ht="15.75" customHeight="1" x14ac:dyDescent="0.25"/>
    <row r="123" s="138" customFormat="1" ht="15.75" customHeight="1" x14ac:dyDescent="0.25"/>
    <row r="124" s="138" customFormat="1" ht="15.75" customHeight="1" x14ac:dyDescent="0.25"/>
    <row r="125" s="138" customFormat="1" ht="15.75" customHeight="1" x14ac:dyDescent="0.25"/>
    <row r="126" s="138" customFormat="1" ht="15.75" customHeight="1" x14ac:dyDescent="0.25"/>
    <row r="127" s="138" customFormat="1" ht="15.75" customHeight="1" x14ac:dyDescent="0.25"/>
    <row r="128" s="138" customFormat="1" ht="15.75" customHeight="1" x14ac:dyDescent="0.25"/>
    <row r="129" s="138" customFormat="1" ht="15.75" customHeight="1" x14ac:dyDescent="0.25"/>
    <row r="130" s="138" customFormat="1" ht="15.75" customHeight="1" x14ac:dyDescent="0.25"/>
    <row r="131" s="138" customFormat="1" ht="15.75" customHeight="1" x14ac:dyDescent="0.25"/>
    <row r="132" s="138" customFormat="1" ht="15.75" customHeight="1" x14ac:dyDescent="0.25"/>
    <row r="133" s="138" customFormat="1" ht="15.75" customHeight="1" x14ac:dyDescent="0.25"/>
    <row r="134" s="138" customFormat="1" ht="15.75" customHeight="1" x14ac:dyDescent="0.25"/>
    <row r="135" s="138" customFormat="1" ht="15.75" customHeight="1" x14ac:dyDescent="0.25"/>
    <row r="136" s="138" customFormat="1" ht="15.75" customHeight="1" x14ac:dyDescent="0.25"/>
    <row r="137" s="138" customFormat="1" ht="15.75" customHeight="1" x14ac:dyDescent="0.25"/>
    <row r="138" s="138" customFormat="1" ht="15.75" customHeight="1" x14ac:dyDescent="0.25"/>
    <row r="139" s="138" customFormat="1" ht="15.75" customHeight="1" x14ac:dyDescent="0.25"/>
    <row r="140" s="138" customFormat="1" ht="15.75" customHeight="1" x14ac:dyDescent="0.25"/>
    <row r="141" s="138" customFormat="1" ht="15.75" customHeight="1" x14ac:dyDescent="0.25"/>
    <row r="142" s="138" customFormat="1" ht="15.75" customHeight="1" x14ac:dyDescent="0.25"/>
    <row r="143" s="138" customFormat="1" ht="15.75" customHeight="1" x14ac:dyDescent="0.25"/>
    <row r="144" s="138" customFormat="1" ht="15.75" customHeight="1" x14ac:dyDescent="0.25"/>
    <row r="145" spans="9:12" s="138" customFormat="1" ht="15.75" customHeight="1" x14ac:dyDescent="0.25"/>
    <row r="146" spans="9:12" s="138" customFormat="1" ht="15.75" customHeight="1" x14ac:dyDescent="0.25"/>
    <row r="147" spans="9:12" s="138" customFormat="1" ht="15.75" customHeight="1" x14ac:dyDescent="0.25"/>
    <row r="148" spans="9:12" s="138" customFormat="1" ht="15.75" customHeight="1" x14ac:dyDescent="0.25"/>
    <row r="149" spans="9:12" s="138" customFormat="1" ht="15.75" customHeight="1" x14ac:dyDescent="0.25"/>
    <row r="150" spans="9:12" s="138" customFormat="1" ht="15.75" customHeight="1" x14ac:dyDescent="0.25"/>
    <row r="151" spans="9:12" s="138" customFormat="1" ht="15.75" customHeight="1" x14ac:dyDescent="0.25"/>
    <row r="152" spans="9:12" s="138" customFormat="1" ht="15.75" customHeight="1" x14ac:dyDescent="0.25"/>
    <row r="153" spans="9:12" s="138" customFormat="1" ht="15.75" customHeight="1" x14ac:dyDescent="0.25"/>
    <row r="154" spans="9:12" s="138" customFormat="1" ht="15.75" customHeight="1" x14ac:dyDescent="0.25"/>
    <row r="155" spans="9:12" s="138" customFormat="1" ht="15.75" customHeight="1" x14ac:dyDescent="0.25"/>
    <row r="156" spans="9:12" s="138" customFormat="1" ht="15.75" customHeight="1" x14ac:dyDescent="0.25"/>
    <row r="157" spans="9:12" s="138" customFormat="1" ht="15.75" customHeight="1" x14ac:dyDescent="0.25">
      <c r="I157" s="157"/>
      <c r="L157" s="157"/>
    </row>
    <row r="158" spans="9:12" s="138" customFormat="1" ht="15.75" customHeight="1" x14ac:dyDescent="0.25">
      <c r="I158" s="157"/>
      <c r="L158" s="157"/>
    </row>
    <row r="159" spans="9:12" s="138" customFormat="1" ht="15.75" customHeight="1" x14ac:dyDescent="0.25">
      <c r="I159" s="157"/>
      <c r="L159" s="157"/>
    </row>
    <row r="160" spans="9:12" s="138" customFormat="1" ht="15.75" customHeight="1" x14ac:dyDescent="0.25">
      <c r="I160" s="157"/>
      <c r="L160" s="157"/>
    </row>
    <row r="161" spans="9:12" s="138" customFormat="1" ht="15.75" customHeight="1" x14ac:dyDescent="0.25">
      <c r="I161" s="157"/>
      <c r="L161" s="157"/>
    </row>
    <row r="162" spans="9:12" s="138" customFormat="1" ht="15.75" customHeight="1" x14ac:dyDescent="0.25">
      <c r="I162" s="157"/>
      <c r="L162" s="157"/>
    </row>
    <row r="163" spans="9:12" s="138" customFormat="1" ht="15.75" customHeight="1" x14ac:dyDescent="0.25">
      <c r="I163" s="157"/>
      <c r="L163" s="157"/>
    </row>
    <row r="164" spans="9:12" s="138" customFormat="1" ht="15.75" customHeight="1" x14ac:dyDescent="0.25">
      <c r="I164" s="157"/>
      <c r="L164" s="157"/>
    </row>
    <row r="165" spans="9:12" s="138" customFormat="1" ht="15.75" customHeight="1" x14ac:dyDescent="0.25">
      <c r="I165" s="157"/>
      <c r="L165" s="157"/>
    </row>
    <row r="166" spans="9:12" s="138" customFormat="1" ht="15.75" customHeight="1" x14ac:dyDescent="0.25">
      <c r="I166" s="157"/>
      <c r="L166" s="157"/>
    </row>
    <row r="167" spans="9:12" s="138" customFormat="1" ht="15.75" customHeight="1" x14ac:dyDescent="0.25">
      <c r="I167" s="157"/>
      <c r="L167" s="157"/>
    </row>
    <row r="168" spans="9:12" s="138" customFormat="1" ht="15.75" customHeight="1" x14ac:dyDescent="0.25">
      <c r="I168" s="157"/>
      <c r="L168" s="157"/>
    </row>
    <row r="169" spans="9:12" s="138" customFormat="1" ht="15.75" customHeight="1" x14ac:dyDescent="0.25">
      <c r="I169" s="157"/>
      <c r="L169" s="157"/>
    </row>
    <row r="170" spans="9:12" s="138" customFormat="1" ht="15.75" customHeight="1" x14ac:dyDescent="0.25">
      <c r="I170" s="157"/>
      <c r="L170" s="157"/>
    </row>
    <row r="171" spans="9:12" s="138" customFormat="1" ht="15.75" customHeight="1" x14ac:dyDescent="0.25">
      <c r="I171" s="157"/>
      <c r="L171" s="157"/>
    </row>
    <row r="172" spans="9:12" s="138" customFormat="1" ht="15.75" customHeight="1" x14ac:dyDescent="0.25">
      <c r="I172" s="157"/>
      <c r="L172" s="157"/>
    </row>
    <row r="173" spans="9:12" s="138" customFormat="1" ht="15.75" customHeight="1" x14ac:dyDescent="0.25">
      <c r="I173" s="157"/>
      <c r="L173" s="157"/>
    </row>
    <row r="174" spans="9:12" s="138" customFormat="1" ht="15.75" customHeight="1" x14ac:dyDescent="0.25">
      <c r="I174" s="157"/>
      <c r="L174" s="157"/>
    </row>
    <row r="175" spans="9:12" s="138" customFormat="1" ht="15.75" customHeight="1" x14ac:dyDescent="0.25">
      <c r="I175" s="157"/>
      <c r="L175" s="157"/>
    </row>
    <row r="176" spans="9:12" s="138" customFormat="1" ht="15.75" customHeight="1" x14ac:dyDescent="0.25">
      <c r="I176" s="157"/>
      <c r="L176" s="157"/>
    </row>
    <row r="177" spans="9:12" s="138" customFormat="1" ht="15.75" customHeight="1" x14ac:dyDescent="0.25">
      <c r="I177" s="157"/>
      <c r="L177" s="157"/>
    </row>
    <row r="178" spans="9:12" s="138" customFormat="1" ht="15.75" customHeight="1" x14ac:dyDescent="0.25">
      <c r="I178" s="157"/>
      <c r="L178" s="157"/>
    </row>
    <row r="179" spans="9:12" s="138" customFormat="1" ht="15.75" customHeight="1" x14ac:dyDescent="0.25">
      <c r="I179" s="157"/>
      <c r="L179" s="157"/>
    </row>
    <row r="180" spans="9:12" s="138" customFormat="1" ht="15.75" customHeight="1" x14ac:dyDescent="0.25">
      <c r="I180" s="157"/>
      <c r="L180" s="157"/>
    </row>
    <row r="181" spans="9:12" s="138" customFormat="1" ht="15.75" customHeight="1" x14ac:dyDescent="0.25">
      <c r="I181" s="157"/>
      <c r="L181" s="157"/>
    </row>
    <row r="182" spans="9:12" s="138" customFormat="1" ht="15.75" customHeight="1" x14ac:dyDescent="0.25">
      <c r="I182" s="157"/>
      <c r="L182" s="157"/>
    </row>
    <row r="183" spans="9:12" s="138" customFormat="1" ht="15.75" customHeight="1" x14ac:dyDescent="0.25">
      <c r="I183" s="157"/>
      <c r="L183" s="157"/>
    </row>
    <row r="184" spans="9:12" s="138" customFormat="1" ht="15.75" customHeight="1" x14ac:dyDescent="0.25">
      <c r="I184" s="157"/>
      <c r="L184" s="157"/>
    </row>
    <row r="185" spans="9:12" s="138" customFormat="1" ht="15.75" customHeight="1" x14ac:dyDescent="0.25">
      <c r="I185" s="157"/>
      <c r="L185" s="157"/>
    </row>
    <row r="186" spans="9:12" s="138" customFormat="1" ht="15.75" customHeight="1" x14ac:dyDescent="0.25">
      <c r="I186" s="157"/>
      <c r="L186" s="157"/>
    </row>
    <row r="187" spans="9:12" s="138" customFormat="1" ht="15.75" customHeight="1" x14ac:dyDescent="0.25">
      <c r="I187" s="157"/>
      <c r="L187" s="157"/>
    </row>
    <row r="188" spans="9:12" s="138" customFormat="1" ht="15.75" customHeight="1" x14ac:dyDescent="0.25">
      <c r="I188" s="157"/>
      <c r="L188" s="157"/>
    </row>
    <row r="189" spans="9:12" s="138" customFormat="1" ht="15.75" customHeight="1" x14ac:dyDescent="0.25">
      <c r="I189" s="157"/>
      <c r="L189" s="157"/>
    </row>
    <row r="190" spans="9:12" s="138" customFormat="1" ht="15.75" customHeight="1" x14ac:dyDescent="0.25">
      <c r="I190" s="157"/>
      <c r="L190" s="157"/>
    </row>
    <row r="191" spans="9:12" s="138" customFormat="1" ht="15.75" customHeight="1" x14ac:dyDescent="0.25">
      <c r="I191" s="157"/>
      <c r="L191" s="157"/>
    </row>
    <row r="192" spans="9:12" s="138" customFormat="1" ht="15.75" customHeight="1" x14ac:dyDescent="0.25">
      <c r="I192" s="157"/>
      <c r="L192" s="157"/>
    </row>
    <row r="193" spans="9:12" s="138" customFormat="1" ht="15.75" customHeight="1" x14ac:dyDescent="0.25">
      <c r="I193" s="157"/>
      <c r="L193" s="157"/>
    </row>
    <row r="194" spans="9:12" s="138" customFormat="1" ht="15.75" customHeight="1" x14ac:dyDescent="0.25">
      <c r="I194" s="157"/>
      <c r="L194" s="157"/>
    </row>
    <row r="195" spans="9:12" s="138" customFormat="1" ht="15.75" customHeight="1" x14ac:dyDescent="0.25">
      <c r="I195" s="157"/>
      <c r="L195" s="157"/>
    </row>
    <row r="196" spans="9:12" s="138" customFormat="1" ht="15.75" customHeight="1" x14ac:dyDescent="0.25">
      <c r="I196" s="157"/>
      <c r="L196" s="157"/>
    </row>
    <row r="197" spans="9:12" s="138" customFormat="1" ht="15.75" customHeight="1" x14ac:dyDescent="0.25">
      <c r="I197" s="157"/>
      <c r="L197" s="157"/>
    </row>
    <row r="198" spans="9:12" s="138" customFormat="1" ht="15.75" customHeight="1" x14ac:dyDescent="0.25">
      <c r="I198" s="157"/>
      <c r="L198" s="157"/>
    </row>
    <row r="199" spans="9:12" s="138" customFormat="1" ht="15.75" customHeight="1" x14ac:dyDescent="0.25">
      <c r="I199" s="157"/>
      <c r="L199" s="157"/>
    </row>
    <row r="200" spans="9:12" s="138" customFormat="1" ht="15.75" customHeight="1" x14ac:dyDescent="0.25">
      <c r="I200" s="157"/>
      <c r="L200" s="157"/>
    </row>
    <row r="201" spans="9:12" s="138" customFormat="1" ht="15.75" customHeight="1" x14ac:dyDescent="0.25">
      <c r="I201" s="157"/>
      <c r="L201" s="157"/>
    </row>
    <row r="202" spans="9:12" s="138" customFormat="1" ht="15.75" customHeight="1" x14ac:dyDescent="0.25">
      <c r="I202" s="157"/>
      <c r="L202" s="157"/>
    </row>
    <row r="203" spans="9:12" s="138" customFormat="1" ht="15.75" customHeight="1" x14ac:dyDescent="0.25">
      <c r="I203" s="157"/>
      <c r="L203" s="157"/>
    </row>
    <row r="204" spans="9:12" s="138" customFormat="1" ht="15.75" customHeight="1" x14ac:dyDescent="0.25">
      <c r="I204" s="157"/>
      <c r="L204" s="157"/>
    </row>
    <row r="205" spans="9:12" s="138" customFormat="1" ht="15.75" customHeight="1" x14ac:dyDescent="0.25">
      <c r="I205" s="157"/>
      <c r="L205" s="157"/>
    </row>
    <row r="206" spans="9:12" s="138" customFormat="1" ht="15.75" customHeight="1" x14ac:dyDescent="0.25">
      <c r="I206" s="157"/>
      <c r="L206" s="157"/>
    </row>
    <row r="207" spans="9:12" s="138" customFormat="1" ht="15.75" customHeight="1" x14ac:dyDescent="0.25">
      <c r="I207" s="157"/>
      <c r="L207" s="157"/>
    </row>
    <row r="208" spans="9:12" s="138" customFormat="1" ht="15.75" customHeight="1" x14ac:dyDescent="0.25">
      <c r="I208" s="157"/>
      <c r="L208" s="157"/>
    </row>
    <row r="209" spans="9:40" s="138" customFormat="1" ht="15.75" customHeight="1" x14ac:dyDescent="0.25">
      <c r="I209" s="157"/>
      <c r="L209" s="157"/>
    </row>
    <row r="210" spans="9:40" s="138" customFormat="1" ht="15.75" customHeight="1" x14ac:dyDescent="0.25">
      <c r="I210" s="157"/>
      <c r="L210" s="157"/>
    </row>
    <row r="211" spans="9:40" s="138" customFormat="1" ht="15.75" customHeight="1" x14ac:dyDescent="0.25">
      <c r="I211" s="157"/>
      <c r="L211" s="157"/>
    </row>
    <row r="212" spans="9:40" s="138" customFormat="1" ht="15.75" customHeight="1" x14ac:dyDescent="0.25">
      <c r="I212" s="157"/>
      <c r="L212" s="157"/>
    </row>
    <row r="213" spans="9:40" s="138" customFormat="1" ht="15.75" customHeight="1" x14ac:dyDescent="0.25">
      <c r="I213" s="157"/>
      <c r="L213" s="157"/>
    </row>
    <row r="214" spans="9:40" s="138" customFormat="1" ht="15.75" customHeight="1" x14ac:dyDescent="0.25">
      <c r="I214" s="157"/>
      <c r="L214" s="157"/>
    </row>
    <row r="215" spans="9:40" s="138" customFormat="1" ht="15.75" customHeight="1" x14ac:dyDescent="0.25">
      <c r="I215" s="157"/>
      <c r="L215" s="157"/>
    </row>
    <row r="216" spans="9:40" s="138" customFormat="1" ht="15.75" customHeight="1" x14ac:dyDescent="0.25">
      <c r="I216" s="157"/>
      <c r="L216" s="157"/>
      <c r="AD216"/>
      <c r="AE216"/>
      <c r="AF216"/>
      <c r="AG216"/>
      <c r="AH216"/>
      <c r="AI216"/>
      <c r="AJ216"/>
      <c r="AK216"/>
      <c r="AL216"/>
      <c r="AM216"/>
      <c r="AN216"/>
    </row>
    <row r="217" spans="9:40" s="138" customFormat="1" ht="15.75" customHeight="1" x14ac:dyDescent="0.25">
      <c r="I217" s="157"/>
      <c r="L217" s="157"/>
      <c r="AD217"/>
      <c r="AE217"/>
      <c r="AF217"/>
      <c r="AG217"/>
      <c r="AH217"/>
      <c r="AI217"/>
      <c r="AJ217"/>
      <c r="AK217"/>
      <c r="AL217"/>
      <c r="AM217"/>
      <c r="AN217"/>
    </row>
    <row r="218" spans="9:40" s="138" customFormat="1" ht="15.75" customHeight="1" x14ac:dyDescent="0.25">
      <c r="I218" s="157"/>
      <c r="L218" s="157"/>
      <c r="AD218"/>
      <c r="AE218"/>
      <c r="AF218"/>
      <c r="AG218"/>
      <c r="AH218"/>
      <c r="AI218"/>
      <c r="AJ218"/>
      <c r="AK218"/>
      <c r="AL218"/>
      <c r="AM218"/>
      <c r="AN218"/>
    </row>
  </sheetData>
  <autoFilter ref="A3:AP50" xr:uid="{00000000-0001-0000-0000-000000000000}">
    <sortState xmlns:xlrd2="http://schemas.microsoft.com/office/spreadsheetml/2017/richdata2" ref="A4:AP50">
      <sortCondition ref="D3:D50"/>
    </sortState>
  </autoFilter>
  <mergeCells count="8">
    <mergeCell ref="AF2:AJ2"/>
    <mergeCell ref="AK2:AN2"/>
    <mergeCell ref="A2:F2"/>
    <mergeCell ref="G2:M2"/>
    <mergeCell ref="N2:O2"/>
    <mergeCell ref="P2:X2"/>
    <mergeCell ref="Y2:AE2"/>
    <mergeCell ref="A1:A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E17DD-F2A8-4BBA-85E7-89F5E846A229}">
  <dimension ref="A1:K9"/>
  <sheetViews>
    <sheetView tabSelected="1" zoomScaleNormal="100" workbookViewId="0">
      <selection activeCell="G6" sqref="G6"/>
    </sheetView>
  </sheetViews>
  <sheetFormatPr defaultRowHeight="12.5" x14ac:dyDescent="0.25"/>
  <cols>
    <col min="1" max="1" width="31.08984375" customWidth="1"/>
    <col min="2" max="2" width="15.6328125" customWidth="1"/>
    <col min="3" max="3" width="14.7265625" customWidth="1"/>
    <col min="4" max="4" width="15.81640625" customWidth="1"/>
  </cols>
  <sheetData>
    <row r="1" spans="1:11" ht="30.5" customHeight="1" thickBot="1" x14ac:dyDescent="0.55000000000000004">
      <c r="A1" s="338" t="s">
        <v>171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3" thickBot="1" x14ac:dyDescent="0.3">
      <c r="A2" s="128"/>
      <c r="B2" s="124" t="s">
        <v>125</v>
      </c>
      <c r="C2" s="122" t="s">
        <v>127</v>
      </c>
      <c r="D2" s="123" t="s">
        <v>128</v>
      </c>
    </row>
    <row r="3" spans="1:11" x14ac:dyDescent="0.25">
      <c r="A3" s="129" t="s">
        <v>121</v>
      </c>
      <c r="B3" s="125">
        <v>0.53</v>
      </c>
      <c r="C3" s="121">
        <v>0.85</v>
      </c>
      <c r="D3" s="121">
        <v>0.56999999999999995</v>
      </c>
    </row>
    <row r="4" spans="1:11" x14ac:dyDescent="0.25">
      <c r="A4" s="130" t="s">
        <v>124</v>
      </c>
      <c r="B4" s="126">
        <v>0.56999999999999995</v>
      </c>
      <c r="C4" s="99">
        <v>0.8</v>
      </c>
      <c r="D4" s="99">
        <v>0.65</v>
      </c>
    </row>
    <row r="5" spans="1:11" x14ac:dyDescent="0.25">
      <c r="A5" s="130" t="s">
        <v>123</v>
      </c>
      <c r="B5" s="126">
        <v>0.62</v>
      </c>
      <c r="C5" s="99">
        <v>0.8</v>
      </c>
      <c r="D5" s="99">
        <v>0.56999999999999995</v>
      </c>
    </row>
    <row r="6" spans="1:11" ht="13" thickBot="1" x14ac:dyDescent="0.3">
      <c r="A6" s="131" t="s">
        <v>122</v>
      </c>
      <c r="B6" s="127">
        <v>0.52</v>
      </c>
      <c r="C6" s="120">
        <v>0.7</v>
      </c>
      <c r="D6" s="120">
        <v>0.63</v>
      </c>
    </row>
    <row r="7" spans="1:11" ht="13" thickBot="1" x14ac:dyDescent="0.3">
      <c r="A7" s="132" t="s">
        <v>126</v>
      </c>
      <c r="B7" s="133">
        <f>AVERAGE(B3:B6)</f>
        <v>0.56000000000000005</v>
      </c>
      <c r="C7" s="133">
        <f>AVERAGE(C3:C6)</f>
        <v>0.78750000000000009</v>
      </c>
      <c r="D7" s="133">
        <f>AVERAGE(D3:D6)</f>
        <v>0.60499999999999998</v>
      </c>
    </row>
    <row r="8" spans="1:11" ht="13" thickBot="1" x14ac:dyDescent="0.3">
      <c r="A8" s="132" t="s">
        <v>130</v>
      </c>
      <c r="B8" s="133">
        <v>0.17</v>
      </c>
      <c r="C8" s="133">
        <v>0.83</v>
      </c>
      <c r="D8" s="133">
        <v>0.17</v>
      </c>
    </row>
    <row r="9" spans="1:11" ht="13" thickBot="1" x14ac:dyDescent="0.3">
      <c r="A9" s="132" t="s">
        <v>129</v>
      </c>
      <c r="B9" s="133">
        <v>0.05</v>
      </c>
      <c r="C9" s="133">
        <v>0.67</v>
      </c>
      <c r="D9" s="133">
        <v>0.17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A2009-251B-4D3E-B8A1-58F1553549F9}">
  <dimension ref="A1:D5"/>
  <sheetViews>
    <sheetView topLeftCell="A7" zoomScale="98" zoomScaleNormal="98" workbookViewId="0">
      <selection activeCell="E8" sqref="E8"/>
    </sheetView>
  </sheetViews>
  <sheetFormatPr defaultRowHeight="12.5" x14ac:dyDescent="0.25"/>
  <cols>
    <col min="1" max="1" width="29.90625" bestFit="1" customWidth="1"/>
    <col min="2" max="3" width="12.6328125" bestFit="1" customWidth="1"/>
    <col min="4" max="4" width="12.7265625" bestFit="1" customWidth="1"/>
  </cols>
  <sheetData>
    <row r="1" spans="1:4" ht="34" customHeight="1" x14ac:dyDescent="0.5">
      <c r="A1" s="340" t="s">
        <v>172</v>
      </c>
      <c r="B1" s="340"/>
      <c r="C1" s="340"/>
      <c r="D1" s="340"/>
    </row>
    <row r="2" spans="1:4" x14ac:dyDescent="0.25">
      <c r="A2" s="7"/>
      <c r="B2" s="7" t="s">
        <v>125</v>
      </c>
      <c r="C2" s="7" t="s">
        <v>127</v>
      </c>
      <c r="D2" s="7" t="s">
        <v>128</v>
      </c>
    </row>
    <row r="3" spans="1:4" x14ac:dyDescent="0.25">
      <c r="A3" s="7" t="s">
        <v>130</v>
      </c>
      <c r="B3" s="99">
        <v>0.17</v>
      </c>
      <c r="C3" s="99">
        <v>0.83</v>
      </c>
      <c r="D3" s="99">
        <v>0.17</v>
      </c>
    </row>
    <row r="4" spans="1:4" x14ac:dyDescent="0.25">
      <c r="A4" s="7" t="s">
        <v>129</v>
      </c>
      <c r="B4" s="99">
        <v>0.05</v>
      </c>
      <c r="C4" s="99">
        <v>0.67</v>
      </c>
      <c r="D4" s="99">
        <v>0.17</v>
      </c>
    </row>
    <row r="5" spans="1:4" x14ac:dyDescent="0.25">
      <c r="A5" s="7" t="s">
        <v>131</v>
      </c>
      <c r="B5" s="99">
        <v>0.56000000000000005</v>
      </c>
      <c r="C5" s="99">
        <v>0.79</v>
      </c>
      <c r="D5" s="99">
        <v>0.61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Organisation A</vt:lpstr>
      <vt:lpstr>Organisation B</vt:lpstr>
      <vt:lpstr>Organisation C.</vt:lpstr>
      <vt:lpstr>Factor Group Results</vt:lpstr>
      <vt:lpstr>Overall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Rendani Maluleke   Transnet Freight Rail   Bellville</dc:creator>
  <cp:lastModifiedBy>Rendani Ntshauba</cp:lastModifiedBy>
  <dcterms:created xsi:type="dcterms:W3CDTF">2023-03-07T18:54:40Z</dcterms:created>
  <dcterms:modified xsi:type="dcterms:W3CDTF">2023-03-08T16:25:18Z</dcterms:modified>
</cp:coreProperties>
</file>