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BARNARDD\Documents\studies\PHD-hydrogen\thesis\metadata\"/>
    </mc:Choice>
  </mc:AlternateContent>
  <xr:revisionPtr revIDLastSave="0" documentId="13_ncr:1_{53965E57-D77C-48F5-BFF3-FDB94A7CE78E}" xr6:coauthVersionLast="47" xr6:coauthVersionMax="47" xr10:uidLastSave="{00000000-0000-0000-0000-000000000000}"/>
  <bookViews>
    <workbookView xWindow="-28920" yWindow="-1230" windowWidth="29040" windowHeight="16440" activeTab="4" xr2:uid="{00000000-000D-0000-FFFF-FFFF00000000}"/>
  </bookViews>
  <sheets>
    <sheet name="std" sheetId="1" r:id="rId1"/>
    <sheet name="velocity profile at 1" sheetId="6" r:id="rId2"/>
    <sheet name="velocity profile at 0.5" sheetId="5" r:id="rId3"/>
    <sheet name="18" sheetId="2" r:id="rId4"/>
    <sheet name="graphs 0.5 ms" sheetId="3" r:id="rId5"/>
    <sheet name="graphs 1ms" sheetId="4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1" i="6" l="1"/>
  <c r="C50" i="6"/>
  <c r="C51" i="5"/>
  <c r="C50" i="5"/>
  <c r="B24" i="3"/>
  <c r="B25" i="4"/>
  <c r="B24" i="4"/>
  <c r="B22" i="4" s="1"/>
  <c r="B20" i="4"/>
  <c r="T37" i="1"/>
  <c r="U37" i="1" s="1"/>
  <c r="T38" i="1"/>
  <c r="U38" i="1" s="1"/>
  <c r="T39" i="1"/>
  <c r="U39" i="1" s="1"/>
  <c r="T40" i="1"/>
  <c r="T41" i="1"/>
  <c r="T42" i="1"/>
  <c r="U42" i="1" s="1"/>
  <c r="T43" i="1"/>
  <c r="T44" i="1"/>
  <c r="U44" i="1" s="1"/>
  <c r="T45" i="1"/>
  <c r="U45" i="1" s="1"/>
  <c r="T46" i="1"/>
  <c r="U46" i="1" s="1"/>
  <c r="T47" i="1"/>
  <c r="U47" i="1" s="1"/>
  <c r="T48" i="1"/>
  <c r="T49" i="1"/>
  <c r="T50" i="1"/>
  <c r="U50" i="1" s="1"/>
  <c r="T36" i="1"/>
  <c r="U36" i="1" s="1"/>
  <c r="T37" i="2"/>
  <c r="U37" i="2"/>
  <c r="T38" i="2"/>
  <c r="U38" i="2" s="1"/>
  <c r="T39" i="2"/>
  <c r="U39" i="2" s="1"/>
  <c r="T40" i="2"/>
  <c r="U40" i="2"/>
  <c r="T41" i="2"/>
  <c r="U41" i="2"/>
  <c r="T42" i="2"/>
  <c r="U42" i="2" s="1"/>
  <c r="T43" i="2"/>
  <c r="U43" i="2" s="1"/>
  <c r="T44" i="2"/>
  <c r="U44" i="2"/>
  <c r="T45" i="2"/>
  <c r="U45" i="2"/>
  <c r="T46" i="2"/>
  <c r="U46" i="2" s="1"/>
  <c r="T47" i="2"/>
  <c r="U47" i="2" s="1"/>
  <c r="T48" i="2"/>
  <c r="U48" i="2"/>
  <c r="T49" i="2"/>
  <c r="U49" i="2"/>
  <c r="T50" i="2"/>
  <c r="U50" i="2" s="1"/>
  <c r="T36" i="2"/>
  <c r="U36" i="2" s="1"/>
  <c r="Q37" i="2"/>
  <c r="R37" i="2"/>
  <c r="Q38" i="2"/>
  <c r="R38" i="2" s="1"/>
  <c r="Q39" i="2"/>
  <c r="R39" i="2"/>
  <c r="Q40" i="2"/>
  <c r="R40" i="2"/>
  <c r="Q41" i="2"/>
  <c r="R41" i="2"/>
  <c r="Q42" i="2"/>
  <c r="R42" i="2" s="1"/>
  <c r="Q43" i="2"/>
  <c r="R43" i="2"/>
  <c r="Q44" i="2"/>
  <c r="R44" i="2"/>
  <c r="Q45" i="2"/>
  <c r="R45" i="2"/>
  <c r="Q46" i="2"/>
  <c r="R46" i="2" s="1"/>
  <c r="Q47" i="2"/>
  <c r="R47" i="2"/>
  <c r="Q48" i="2"/>
  <c r="R48" i="2"/>
  <c r="Q49" i="2"/>
  <c r="R49" i="2"/>
  <c r="Q50" i="2"/>
  <c r="R50" i="2" s="1"/>
  <c r="N37" i="2"/>
  <c r="O37" i="2"/>
  <c r="N38" i="2"/>
  <c r="O38" i="2" s="1"/>
  <c r="N39" i="2"/>
  <c r="O39" i="2"/>
  <c r="N40" i="2"/>
  <c r="O40" i="2"/>
  <c r="N41" i="2"/>
  <c r="O41" i="2"/>
  <c r="N42" i="2"/>
  <c r="O42" i="2" s="1"/>
  <c r="N43" i="2"/>
  <c r="O43" i="2"/>
  <c r="N44" i="2"/>
  <c r="O44" i="2"/>
  <c r="N45" i="2"/>
  <c r="O45" i="2"/>
  <c r="N46" i="2"/>
  <c r="O46" i="2" s="1"/>
  <c r="N47" i="2"/>
  <c r="O47" i="2"/>
  <c r="N48" i="2"/>
  <c r="O48" i="2"/>
  <c r="N49" i="2"/>
  <c r="O49" i="2"/>
  <c r="N50" i="2"/>
  <c r="O50" i="2" s="1"/>
  <c r="Q36" i="2"/>
  <c r="R36" i="2" s="1"/>
  <c r="N36" i="2"/>
  <c r="O36" i="2" s="1"/>
  <c r="U40" i="1"/>
  <c r="U41" i="1"/>
  <c r="U43" i="1"/>
  <c r="U48" i="1"/>
  <c r="U49" i="1"/>
  <c r="Q37" i="1"/>
  <c r="R37" i="1"/>
  <c r="Q38" i="1"/>
  <c r="R38" i="1" s="1"/>
  <c r="Q39" i="1"/>
  <c r="R39" i="1"/>
  <c r="Q40" i="1"/>
  <c r="R40" i="1"/>
  <c r="Q41" i="1"/>
  <c r="R41" i="1"/>
  <c r="Q42" i="1"/>
  <c r="R42" i="1" s="1"/>
  <c r="Q43" i="1"/>
  <c r="R43" i="1"/>
  <c r="Q44" i="1"/>
  <c r="R44" i="1"/>
  <c r="Q45" i="1"/>
  <c r="R45" i="1"/>
  <c r="Q46" i="1"/>
  <c r="R46" i="1" s="1"/>
  <c r="Q47" i="1"/>
  <c r="R47" i="1"/>
  <c r="Q48" i="1"/>
  <c r="R48" i="1"/>
  <c r="Q49" i="1"/>
  <c r="R49" i="1"/>
  <c r="Q50" i="1"/>
  <c r="R50" i="1" s="1"/>
  <c r="Q36" i="1"/>
  <c r="R36" i="1" s="1"/>
  <c r="N37" i="1"/>
  <c r="O37" i="1"/>
  <c r="N38" i="1"/>
  <c r="O38" i="1" s="1"/>
  <c r="N39" i="1"/>
  <c r="O39" i="1"/>
  <c r="N40" i="1"/>
  <c r="O40" i="1" s="1"/>
  <c r="N41" i="1"/>
  <c r="O41" i="1"/>
  <c r="N42" i="1"/>
  <c r="O42" i="1"/>
  <c r="N43" i="1"/>
  <c r="O43" i="1"/>
  <c r="N44" i="1"/>
  <c r="O44" i="1"/>
  <c r="N45" i="1"/>
  <c r="O45" i="1"/>
  <c r="N46" i="1"/>
  <c r="O46" i="1"/>
  <c r="N47" i="1"/>
  <c r="O47" i="1"/>
  <c r="N48" i="1"/>
  <c r="O48" i="1"/>
  <c r="N49" i="1"/>
  <c r="O49" i="1"/>
  <c r="N50" i="1"/>
  <c r="O50" i="1"/>
  <c r="O36" i="1"/>
  <c r="N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H36" i="1"/>
  <c r="F36" i="1"/>
  <c r="D36" i="1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H36" i="2"/>
  <c r="F36" i="2"/>
  <c r="D36" i="2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24" i="1"/>
  <c r="A10" i="1"/>
  <c r="B22" i="3"/>
  <c r="B25" i="3" l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T14" i="2"/>
  <c r="U14" i="2"/>
  <c r="T17" i="2"/>
  <c r="U17" i="2" s="1"/>
  <c r="T18" i="2"/>
  <c r="U18" i="2" s="1"/>
  <c r="T21" i="2"/>
  <c r="U21" i="2" s="1"/>
  <c r="T24" i="2"/>
  <c r="U24" i="2" s="1"/>
  <c r="Q13" i="2"/>
  <c r="R13" i="2" s="1"/>
  <c r="Q18" i="2"/>
  <c r="R18" i="2"/>
  <c r="Q20" i="2"/>
  <c r="R20" i="2" s="1"/>
  <c r="Q21" i="2"/>
  <c r="R21" i="2" s="1"/>
  <c r="N12" i="2"/>
  <c r="O12" i="2" s="1"/>
  <c r="N13" i="2"/>
  <c r="O13" i="2" s="1"/>
  <c r="N18" i="2"/>
  <c r="O18" i="2"/>
  <c r="N19" i="2"/>
  <c r="O19" i="2" s="1"/>
  <c r="N22" i="2"/>
  <c r="O22" i="2"/>
  <c r="T10" i="2"/>
  <c r="U10" i="2" s="1"/>
  <c r="Q10" i="2"/>
  <c r="R10" i="2" s="1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H10" i="2"/>
  <c r="F10" i="2"/>
  <c r="D10" i="2"/>
  <c r="K24" i="2"/>
  <c r="Q24" i="2" s="1"/>
  <c r="R24" i="2" s="1"/>
  <c r="K23" i="2"/>
  <c r="Q23" i="2" s="1"/>
  <c r="R23" i="2" s="1"/>
  <c r="K22" i="2"/>
  <c r="Q22" i="2" s="1"/>
  <c r="R22" i="2" s="1"/>
  <c r="K21" i="2"/>
  <c r="N21" i="2" s="1"/>
  <c r="O21" i="2" s="1"/>
  <c r="K20" i="2"/>
  <c r="N20" i="2" s="1"/>
  <c r="O20" i="2" s="1"/>
  <c r="K19" i="2"/>
  <c r="T19" i="2" s="1"/>
  <c r="U19" i="2" s="1"/>
  <c r="K18" i="2"/>
  <c r="K17" i="2"/>
  <c r="Q17" i="2" s="1"/>
  <c r="R17" i="2" s="1"/>
  <c r="K16" i="2"/>
  <c r="Q16" i="2" s="1"/>
  <c r="R16" i="2" s="1"/>
  <c r="K15" i="2"/>
  <c r="N15" i="2" s="1"/>
  <c r="O15" i="2" s="1"/>
  <c r="K14" i="2"/>
  <c r="N14" i="2" s="1"/>
  <c r="O14" i="2" s="1"/>
  <c r="K13" i="2"/>
  <c r="T13" i="2" s="1"/>
  <c r="U13" i="2" s="1"/>
  <c r="K12" i="2"/>
  <c r="T12" i="2" s="1"/>
  <c r="U12" i="2" s="1"/>
  <c r="K11" i="2"/>
  <c r="Q11" i="2" s="1"/>
  <c r="R11" i="2" s="1"/>
  <c r="K10" i="2"/>
  <c r="N10" i="2" s="1"/>
  <c r="O10" i="2" s="1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U23" i="1"/>
  <c r="R20" i="1"/>
  <c r="O11" i="1"/>
  <c r="O18" i="1"/>
  <c r="O19" i="1"/>
  <c r="O10" i="1"/>
  <c r="Q11" i="1"/>
  <c r="R11" i="1" s="1"/>
  <c r="Q15" i="1"/>
  <c r="R15" i="1" s="1"/>
  <c r="N15" i="1"/>
  <c r="O15" i="1" s="1"/>
  <c r="K10" i="1"/>
  <c r="N10" i="1" s="1"/>
  <c r="K11" i="1"/>
  <c r="N11" i="1" s="1"/>
  <c r="K12" i="1"/>
  <c r="T12" i="1" s="1"/>
  <c r="U12" i="1" s="1"/>
  <c r="K13" i="1"/>
  <c r="T13" i="1" s="1"/>
  <c r="U13" i="1" s="1"/>
  <c r="K14" i="1"/>
  <c r="T14" i="1" s="1"/>
  <c r="U14" i="1" s="1"/>
  <c r="K15" i="1"/>
  <c r="T15" i="1" s="1"/>
  <c r="U15" i="1" s="1"/>
  <c r="K16" i="1"/>
  <c r="N16" i="1" s="1"/>
  <c r="O16" i="1" s="1"/>
  <c r="K17" i="1"/>
  <c r="N17" i="1" s="1"/>
  <c r="O17" i="1" s="1"/>
  <c r="K18" i="1"/>
  <c r="N18" i="1" s="1"/>
  <c r="K19" i="1"/>
  <c r="N19" i="1" s="1"/>
  <c r="K20" i="1"/>
  <c r="Q20" i="1" s="1"/>
  <c r="K21" i="1"/>
  <c r="T21" i="1" s="1"/>
  <c r="U21" i="1" s="1"/>
  <c r="K22" i="1"/>
  <c r="Q22" i="1" s="1"/>
  <c r="R22" i="1" s="1"/>
  <c r="K23" i="1"/>
  <c r="T23" i="1" s="1"/>
  <c r="K24" i="1"/>
  <c r="N24" i="1" s="1"/>
  <c r="O24" i="1" s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H10" i="1"/>
  <c r="F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10" i="1"/>
  <c r="T11" i="2" l="1"/>
  <c r="U11" i="2" s="1"/>
  <c r="Q15" i="2"/>
  <c r="R15" i="2" s="1"/>
  <c r="T23" i="2"/>
  <c r="U23" i="2" s="1"/>
  <c r="N24" i="2"/>
  <c r="O24" i="2" s="1"/>
  <c r="N11" i="2"/>
  <c r="O11" i="2" s="1"/>
  <c r="T16" i="2"/>
  <c r="U16" i="2" s="1"/>
  <c r="N23" i="2"/>
  <c r="O23" i="2" s="1"/>
  <c r="N17" i="2"/>
  <c r="O17" i="2" s="1"/>
  <c r="Q19" i="2"/>
  <c r="R19" i="2" s="1"/>
  <c r="Q14" i="2"/>
  <c r="R14" i="2" s="1"/>
  <c r="T22" i="2"/>
  <c r="U22" i="2" s="1"/>
  <c r="T15" i="2"/>
  <c r="U15" i="2" s="1"/>
  <c r="N16" i="2"/>
  <c r="O16" i="2" s="1"/>
  <c r="Q12" i="2"/>
  <c r="R12" i="2" s="1"/>
  <c r="T20" i="2"/>
  <c r="U20" i="2" s="1"/>
  <c r="T20" i="1"/>
  <c r="U20" i="1" s="1"/>
  <c r="N12" i="1"/>
  <c r="O12" i="1" s="1"/>
  <c r="Q19" i="1"/>
  <c r="R19" i="1" s="1"/>
  <c r="B20" i="3"/>
  <c r="N22" i="1"/>
  <c r="O22" i="1" s="1"/>
  <c r="N21" i="1"/>
  <c r="O21" i="1" s="1"/>
  <c r="Q21" i="1"/>
  <c r="R21" i="1" s="1"/>
  <c r="T22" i="1"/>
  <c r="U22" i="1" s="1"/>
  <c r="N20" i="1"/>
  <c r="O20" i="1" s="1"/>
  <c r="N14" i="1"/>
  <c r="O14" i="1" s="1"/>
  <c r="T19" i="1"/>
  <c r="U19" i="1" s="1"/>
  <c r="N13" i="1"/>
  <c r="O13" i="1" s="1"/>
  <c r="Q14" i="1"/>
  <c r="R14" i="1" s="1"/>
  <c r="T18" i="1"/>
  <c r="U18" i="1" s="1"/>
  <c r="Q13" i="1"/>
  <c r="R13" i="1" s="1"/>
  <c r="N23" i="1"/>
  <c r="O23" i="1" s="1"/>
  <c r="Q23" i="1"/>
  <c r="R23" i="1" s="1"/>
  <c r="Q12" i="1"/>
  <c r="R12" i="1" s="1"/>
  <c r="T11" i="1"/>
  <c r="U11" i="1" s="1"/>
  <c r="Q18" i="1"/>
  <c r="R18" i="1" s="1"/>
  <c r="T10" i="1"/>
  <c r="U10" i="1" s="1"/>
  <c r="T17" i="1"/>
  <c r="U17" i="1" s="1"/>
  <c r="Q10" i="1"/>
  <c r="R10" i="1" s="1"/>
  <c r="Q17" i="1"/>
  <c r="R17" i="1" s="1"/>
  <c r="T24" i="1"/>
  <c r="U24" i="1" s="1"/>
  <c r="T16" i="1"/>
  <c r="U16" i="1" s="1"/>
  <c r="Q24" i="1"/>
  <c r="R24" i="1" s="1"/>
  <c r="Q16" i="1"/>
  <c r="R16" i="1" s="1"/>
</calcChain>
</file>

<file path=xl/sharedStrings.xml><?xml version="1.0" encoding="utf-8"?>
<sst xmlns="http://schemas.openxmlformats.org/spreadsheetml/2006/main" count="166" uniqueCount="36">
  <si>
    <t>rpm=160</t>
  </si>
  <si>
    <t>rpm=180</t>
  </si>
  <si>
    <t>rpm=200</t>
  </si>
  <si>
    <t>axial velocit at plane 2 mm in front of rotor for 0.5 m/s</t>
  </si>
  <si>
    <t>element/radius</t>
  </si>
  <si>
    <t>m/s</t>
  </si>
  <si>
    <t>cm</t>
  </si>
  <si>
    <t>rotor</t>
  </si>
  <si>
    <t>axial indcution</t>
  </si>
  <si>
    <t>angulur induction</t>
  </si>
  <si>
    <t>rpm=300</t>
  </si>
  <si>
    <t>rpm=350</t>
  </si>
  <si>
    <t>rpm=400</t>
  </si>
  <si>
    <t>axial velocit at plane 2 mm in front of rotor for 1 m/s</t>
  </si>
  <si>
    <t>m</t>
  </si>
  <si>
    <t>Axial and angulur induction for 18% guide ring rotor at 160, 180 and 200 rpm for 0.5 m/s</t>
  </si>
  <si>
    <t>Angular induction for 18% ring vane rotor at 300, 350 and 400 rpm for 1 m/s</t>
  </si>
  <si>
    <t>Axial induction for std rotor at 300, 350 and 400 rpm for 1 m/s</t>
  </si>
  <si>
    <t>Axial induction for std rotor at 160, 180 and 200 rpm for 0.5 m/s</t>
  </si>
  <si>
    <t>Angular induction for 18% ring vane rotor at 160, 180 and 200 rpm for 1 m/s</t>
  </si>
  <si>
    <t>Axial and angular induction for 18% ring vane rotor at 160, 180 and 200 rpm for 0.5 m/s</t>
  </si>
  <si>
    <t>Axial and angular induction for 18% ring vane rotor at 300, 350 and 400 rpm for 1 m/s</t>
  </si>
  <si>
    <t>Axial and angular induction for std rotor at 300, 350 and 400 rpm for 1 m/s</t>
  </si>
  <si>
    <t>Axial and angular induction for std rotor at 160, 180 and 200 rpm for 0.5 m/s</t>
  </si>
  <si>
    <t>angular velocit at plane 20 mm at back of rotor plane for 0.5 m/s</t>
  </si>
  <si>
    <t>angular velocit at plane 20 mm at back of rotor plane for 1 m/s</t>
  </si>
  <si>
    <t>angular induction</t>
  </si>
  <si>
    <t>Axial velocity</t>
  </si>
  <si>
    <t>Radial velocity</t>
  </si>
  <si>
    <t>Tangential velocity</t>
  </si>
  <si>
    <t>Standard</t>
  </si>
  <si>
    <t>18% ring vane</t>
  </si>
  <si>
    <t>CM</t>
  </si>
  <si>
    <t>blade length</t>
  </si>
  <si>
    <t>Axial , Radial and Tangential velocity profile at peak for 0.5 m/s</t>
  </si>
  <si>
    <t>Axial , Radial and Tangential velocity profile at peak for 1 m/s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</si>
</sst>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sz val="2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Protection="1">
      <protection hidden="1"/>
    </xf>
    <xf numFmtId="0" fontId="4" fillId="0" borderId="0" xfId="0" applyFont="1"/>
    <xf numFmtId="2" fontId="0" fillId="0" borderId="0" xfId="0" applyNumberFormat="1"/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37D7A667-4BF1-43E7-B213-66ECE53C303F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>
                <a:latin typeface="Times New Roman" panose="02020603050405020304" pitchFamily="18" charset="0"/>
                <a:cs typeface="Times New Roman" panose="02020603050405020304" pitchFamily="18" charset="0"/>
              </a:rPr>
              <a:t>Axial velocity profile across blade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244829509988624"/>
          <c:y val="0.13144001456399054"/>
          <c:w val="0.7032014613343226"/>
          <c:h val="0.72190633461915021"/>
        </c:manualLayout>
      </c:layout>
      <c:scatterChart>
        <c:scatterStyle val="smoothMarker"/>
        <c:varyColors val="0"/>
        <c:ser>
          <c:idx val="0"/>
          <c:order val="0"/>
          <c:tx>
            <c:v>Standard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'velocity profile at 1'!$A$8:$A$24</c:f>
              <c:numCache>
                <c:formatCode>General</c:formatCode>
                <c:ptCount val="17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</c:numCache>
            </c:numRef>
          </c:xVal>
          <c:yVal>
            <c:numRef>
              <c:f>'velocity profile at 1'!$B$8:$B$24</c:f>
              <c:numCache>
                <c:formatCode>General</c:formatCode>
                <c:ptCount val="17"/>
                <c:pt idx="0">
                  <c:v>0.53900000000000003</c:v>
                </c:pt>
                <c:pt idx="1">
                  <c:v>0.754</c:v>
                </c:pt>
                <c:pt idx="2">
                  <c:v>0.747</c:v>
                </c:pt>
                <c:pt idx="3">
                  <c:v>0.74099999999999999</c:v>
                </c:pt>
                <c:pt idx="4">
                  <c:v>0.747</c:v>
                </c:pt>
                <c:pt idx="5">
                  <c:v>0.74</c:v>
                </c:pt>
                <c:pt idx="6">
                  <c:v>0.72599999999999998</c:v>
                </c:pt>
                <c:pt idx="7">
                  <c:v>0.72</c:v>
                </c:pt>
                <c:pt idx="8">
                  <c:v>0.73099999999999998</c:v>
                </c:pt>
                <c:pt idx="9">
                  <c:v>0.72399999999999998</c:v>
                </c:pt>
                <c:pt idx="10">
                  <c:v>0.71599999999999997</c:v>
                </c:pt>
                <c:pt idx="11">
                  <c:v>0.73</c:v>
                </c:pt>
                <c:pt idx="12">
                  <c:v>0.77300000000000002</c:v>
                </c:pt>
                <c:pt idx="13">
                  <c:v>0.85799999999999998</c:v>
                </c:pt>
                <c:pt idx="14">
                  <c:v>0.94799999999999995</c:v>
                </c:pt>
                <c:pt idx="15">
                  <c:v>0.98599999999999999</c:v>
                </c:pt>
                <c:pt idx="16">
                  <c:v>0.999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BCE-4D1B-9E5D-8665C9B32511}"/>
            </c:ext>
          </c:extLst>
        </c:ser>
        <c:ser>
          <c:idx val="1"/>
          <c:order val="1"/>
          <c:tx>
            <c:v>18% ring vane rotor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'velocity profile at 1'!$A$8:$A$24</c:f>
              <c:numCache>
                <c:formatCode>General</c:formatCode>
                <c:ptCount val="17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</c:numCache>
            </c:numRef>
          </c:xVal>
          <c:yVal>
            <c:numRef>
              <c:f>'velocity profile at 1'!$C$8:$C$24</c:f>
              <c:numCache>
                <c:formatCode>General</c:formatCode>
                <c:ptCount val="17"/>
                <c:pt idx="0">
                  <c:v>0.57799999999999996</c:v>
                </c:pt>
                <c:pt idx="1">
                  <c:v>0.73799999999999999</c:v>
                </c:pt>
                <c:pt idx="2">
                  <c:v>0.57699999999999996</c:v>
                </c:pt>
                <c:pt idx="3">
                  <c:v>0.77800000000000002</c:v>
                </c:pt>
                <c:pt idx="4">
                  <c:v>0.76</c:v>
                </c:pt>
                <c:pt idx="5">
                  <c:v>0.74199999999999999</c:v>
                </c:pt>
                <c:pt idx="6">
                  <c:v>0.72599999999999998</c:v>
                </c:pt>
                <c:pt idx="7">
                  <c:v>0.71799999999999997</c:v>
                </c:pt>
                <c:pt idx="8">
                  <c:v>0.72799999999999998</c:v>
                </c:pt>
                <c:pt idx="9">
                  <c:v>0.72199999999999998</c:v>
                </c:pt>
                <c:pt idx="10">
                  <c:v>0.71799999999999997</c:v>
                </c:pt>
                <c:pt idx="11">
                  <c:v>0.73099999999999998</c:v>
                </c:pt>
                <c:pt idx="12">
                  <c:v>0.77</c:v>
                </c:pt>
                <c:pt idx="13">
                  <c:v>0.85099999999999998</c:v>
                </c:pt>
                <c:pt idx="14">
                  <c:v>0.94799999999999995</c:v>
                </c:pt>
                <c:pt idx="15">
                  <c:v>0.98399999999999999</c:v>
                </c:pt>
                <c:pt idx="16">
                  <c:v>0.999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BCE-4D1B-9E5D-8665C9B32511}"/>
            </c:ext>
          </c:extLst>
        </c:ser>
        <c:ser>
          <c:idx val="2"/>
          <c:order val="2"/>
          <c:tx>
            <c:v>Ring vane centre line</c:v>
          </c:tx>
          <c:spPr>
            <a:ln w="19050" cap="rnd">
              <a:solidFill>
                <a:schemeClr val="tx1"/>
              </a:solidFill>
              <a:prstDash val="lgDashDot"/>
              <a:round/>
            </a:ln>
            <a:effectLst/>
          </c:spPr>
          <c:marker>
            <c:symbol val="none"/>
          </c:marker>
          <c:xVal>
            <c:numRef>
              <c:f>'velocity profile at 1'!$C$50:$C$51</c:f>
              <c:numCache>
                <c:formatCode>General</c:formatCode>
                <c:ptCount val="2"/>
                <c:pt idx="0">
                  <c:v>2.52E-2</c:v>
                </c:pt>
                <c:pt idx="1">
                  <c:v>2.52E-2</c:v>
                </c:pt>
              </c:numCache>
            </c:numRef>
          </c:xVal>
          <c:yVal>
            <c:numRef>
              <c:f>'velocity profile at 1'!$D$50:$D$51</c:f>
              <c:numCache>
                <c:formatCode>General</c:formatCode>
                <c:ptCount val="2"/>
                <c:pt idx="0">
                  <c:v>0</c:v>
                </c:pt>
                <c:pt idx="1">
                  <c:v>1.2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BCE-4D1B-9E5D-8665C9B325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250368"/>
        <c:axId val="536248448"/>
      </c:scatterChart>
      <c:valAx>
        <c:axId val="536250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Blade radius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6248448"/>
        <c:crosses val="autoZero"/>
        <c:crossBetween val="midCat"/>
      </c:valAx>
      <c:valAx>
        <c:axId val="536248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Axial velocity (m/S)</a:t>
                </a:r>
              </a:p>
            </c:rich>
          </c:tx>
          <c:layout>
            <c:manualLayout>
              <c:xMode val="edge"/>
              <c:yMode val="edge"/>
              <c:x val="1.9246962588716467E-2"/>
              <c:y val="0.337851037325959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6250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0685407828171607"/>
          <c:y val="0.23584519166125531"/>
          <c:w val="0.18022886078251407"/>
          <c:h val="0.3381580852366147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ZA">
                <a:latin typeface="Times New Roman" panose="02020603050405020304" pitchFamily="18" charset="0"/>
                <a:cs typeface="Times New Roman" panose="02020603050405020304" pitchFamily="18" charset="0"/>
              </a:rPr>
              <a:t>Angular induction at 4,7</a:t>
            </a:r>
            <a:r>
              <a:rPr lang="en-ZA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TSR</a:t>
            </a:r>
            <a:endParaRPr lang="en-ZA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ZA"/>
        </a:p>
      </c:txPr>
    </c:title>
    <c:autoTitleDeleted val="0"/>
    <c:plotArea>
      <c:layout>
        <c:manualLayout>
          <c:layoutTarget val="inner"/>
          <c:xMode val="edge"/>
          <c:yMode val="edge"/>
          <c:x val="0.11133578178516897"/>
          <c:y val="0.17171296296296296"/>
          <c:w val="0.7991216053062411"/>
          <c:h val="0.63116547408875989"/>
        </c:manualLayout>
      </c:layout>
      <c:scatterChart>
        <c:scatterStyle val="smoothMarker"/>
        <c:varyColors val="0"/>
        <c:ser>
          <c:idx val="0"/>
          <c:order val="0"/>
          <c:tx>
            <c:v>Std rotor angular induction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std!$K$10:$K$24</c:f>
              <c:numCache>
                <c:formatCode>General</c:formatCode>
                <c:ptCount val="15"/>
                <c:pt idx="0">
                  <c:v>0.15</c:v>
                </c:pt>
                <c:pt idx="1">
                  <c:v>0.14000000000000001</c:v>
                </c:pt>
                <c:pt idx="2">
                  <c:v>0.13</c:v>
                </c:pt>
                <c:pt idx="3">
                  <c:v>0.12</c:v>
                </c:pt>
                <c:pt idx="4">
                  <c:v>0.11</c:v>
                </c:pt>
                <c:pt idx="5">
                  <c:v>0.1</c:v>
                </c:pt>
                <c:pt idx="6">
                  <c:v>0.09</c:v>
                </c:pt>
                <c:pt idx="7">
                  <c:v>0.08</c:v>
                </c:pt>
                <c:pt idx="8">
                  <c:v>7.0000000000000007E-2</c:v>
                </c:pt>
                <c:pt idx="9">
                  <c:v>0.06</c:v>
                </c:pt>
                <c:pt idx="10">
                  <c:v>0.05</c:v>
                </c:pt>
                <c:pt idx="11">
                  <c:v>0.04</c:v>
                </c:pt>
                <c:pt idx="12">
                  <c:v>0.03</c:v>
                </c:pt>
                <c:pt idx="13">
                  <c:v>0.02</c:v>
                </c:pt>
                <c:pt idx="14">
                  <c:v>0.01</c:v>
                </c:pt>
              </c:numCache>
            </c:numRef>
          </c:xVal>
          <c:yVal>
            <c:numRef>
              <c:f>std!$O$10:$O$24</c:f>
              <c:numCache>
                <c:formatCode>General</c:formatCode>
                <c:ptCount val="15"/>
                <c:pt idx="0">
                  <c:v>0.48442785803595645</c:v>
                </c:pt>
                <c:pt idx="1">
                  <c:v>0.4853515251164004</c:v>
                </c:pt>
                <c:pt idx="2">
                  <c:v>0.48687639562198559</c:v>
                </c:pt>
                <c:pt idx="3">
                  <c:v>0.48840673161325376</c:v>
                </c:pt>
                <c:pt idx="4">
                  <c:v>0.48940145000757823</c:v>
                </c:pt>
                <c:pt idx="5">
                  <c:v>0.4902966965624701</c:v>
                </c:pt>
                <c:pt idx="6">
                  <c:v>0.49139088679622689</c:v>
                </c:pt>
                <c:pt idx="7">
                  <c:v>0.4935046633841661</c:v>
                </c:pt>
                <c:pt idx="8">
                  <c:v>0.49792760767321526</c:v>
                </c:pt>
                <c:pt idx="9">
                  <c:v>0.50481958511960545</c:v>
                </c:pt>
                <c:pt idx="10">
                  <c:v>0.52043666391049781</c:v>
                </c:pt>
                <c:pt idx="11">
                  <c:v>0.54983059246278221</c:v>
                </c:pt>
                <c:pt idx="12">
                  <c:v>0.61772012287541878</c:v>
                </c:pt>
                <c:pt idx="13">
                  <c:v>0.80124566662826069</c:v>
                </c:pt>
                <c:pt idx="14">
                  <c:v>1.1130898832489431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DD6-4B44-A672-7C77BAED740A}"/>
            </c:ext>
          </c:extLst>
        </c:ser>
        <c:ser>
          <c:idx val="1"/>
          <c:order val="1"/>
          <c:tx>
            <c:v>18% rotor angular induction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'18'!$K$10:$K$24</c:f>
              <c:numCache>
                <c:formatCode>General</c:formatCode>
                <c:ptCount val="15"/>
                <c:pt idx="0">
                  <c:v>0.15</c:v>
                </c:pt>
                <c:pt idx="1">
                  <c:v>0.14000000000000001</c:v>
                </c:pt>
                <c:pt idx="2">
                  <c:v>0.13</c:v>
                </c:pt>
                <c:pt idx="3">
                  <c:v>0.12</c:v>
                </c:pt>
                <c:pt idx="4">
                  <c:v>0.11</c:v>
                </c:pt>
                <c:pt idx="5">
                  <c:v>0.1</c:v>
                </c:pt>
                <c:pt idx="6">
                  <c:v>0.09</c:v>
                </c:pt>
                <c:pt idx="7">
                  <c:v>0.08</c:v>
                </c:pt>
                <c:pt idx="8">
                  <c:v>7.0000000000000007E-2</c:v>
                </c:pt>
                <c:pt idx="9">
                  <c:v>0.06</c:v>
                </c:pt>
                <c:pt idx="10">
                  <c:v>0.05</c:v>
                </c:pt>
                <c:pt idx="11">
                  <c:v>0.04</c:v>
                </c:pt>
                <c:pt idx="12">
                  <c:v>0.03</c:v>
                </c:pt>
                <c:pt idx="13">
                  <c:v>0.02</c:v>
                </c:pt>
                <c:pt idx="14">
                  <c:v>0.01</c:v>
                </c:pt>
              </c:numCache>
            </c:numRef>
          </c:xVal>
          <c:yVal>
            <c:numRef>
              <c:f>'18'!$O$10:$O$24</c:f>
              <c:numCache>
                <c:formatCode>General</c:formatCode>
                <c:ptCount val="15"/>
                <c:pt idx="0">
                  <c:v>0.48422891435709159</c:v>
                </c:pt>
                <c:pt idx="1">
                  <c:v>0.48471206329147754</c:v>
                </c:pt>
                <c:pt idx="2">
                  <c:v>0.48641729482460522</c:v>
                </c:pt>
                <c:pt idx="3">
                  <c:v>0.48865541121183487</c:v>
                </c:pt>
                <c:pt idx="4">
                  <c:v>0.48994402367720968</c:v>
                </c:pt>
                <c:pt idx="5">
                  <c:v>0.49089352759906474</c:v>
                </c:pt>
                <c:pt idx="6">
                  <c:v>0.49304875078676752</c:v>
                </c:pt>
                <c:pt idx="7">
                  <c:v>0.49387768278203781</c:v>
                </c:pt>
                <c:pt idx="8">
                  <c:v>0.49835391555649716</c:v>
                </c:pt>
                <c:pt idx="9">
                  <c:v>0.50680902190825416</c:v>
                </c:pt>
                <c:pt idx="10">
                  <c:v>0.52282398805687624</c:v>
                </c:pt>
                <c:pt idx="11">
                  <c:v>0.5483385148712957</c:v>
                </c:pt>
                <c:pt idx="12">
                  <c:v>0.6037940653548779</c:v>
                </c:pt>
                <c:pt idx="13">
                  <c:v>0.75946749406663816</c:v>
                </c:pt>
                <c:pt idx="14">
                  <c:v>1.2533451768486759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DD6-4B44-A672-7C77BAED740A}"/>
            </c:ext>
          </c:extLst>
        </c:ser>
        <c:ser>
          <c:idx val="3"/>
          <c:order val="2"/>
          <c:tx>
            <c:v>ring vane aerofoil centre line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'graphs 0.5 ms'!$B$24:$B$25</c:f>
              <c:numCache>
                <c:formatCode>General</c:formatCode>
                <c:ptCount val="2"/>
                <c:pt idx="0">
                  <c:v>2.52E-2</c:v>
                </c:pt>
                <c:pt idx="1">
                  <c:v>2.52E-2</c:v>
                </c:pt>
              </c:numCache>
            </c:numRef>
          </c:xVal>
          <c:yVal>
            <c:numRef>
              <c:f>'graphs 0.5 ms'!$D$22:$D$23</c:f>
              <c:numCache>
                <c:formatCode>General</c:formatCode>
                <c:ptCount val="2"/>
                <c:pt idx="0">
                  <c:v>0</c:v>
                </c:pt>
                <c:pt idx="1">
                  <c:v>1.4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DD6-4B44-A672-7C77BAED74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670047"/>
        <c:axId val="222671007"/>
      </c:scatterChart>
      <c:valAx>
        <c:axId val="2226700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Blade radius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671007"/>
        <c:crosses val="autoZero"/>
        <c:crossBetween val="midCat"/>
      </c:valAx>
      <c:valAx>
        <c:axId val="22267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Angulur induction (</a:t>
                </a:r>
                <a:r>
                  <a:rPr lang="el-GR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α')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67004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1658186991982834"/>
          <c:y val="0.21027607521644137"/>
          <c:w val="0.45183648391881998"/>
          <c:h val="0.406115537522700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ZA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Angular induction at peak (5,3 TSR)</a:t>
            </a:r>
          </a:p>
        </c:rich>
      </c:tx>
      <c:layout>
        <c:manualLayout>
          <c:xMode val="edge"/>
          <c:yMode val="edge"/>
          <c:x val="0.28314559065613182"/>
          <c:y val="3.166493441547386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048192505479878"/>
          <c:y val="0.17171296296296296"/>
          <c:w val="0.79553082675340114"/>
          <c:h val="0.62644325227968045"/>
        </c:manualLayout>
      </c:layout>
      <c:scatterChart>
        <c:scatterStyle val="smoothMarker"/>
        <c:varyColors val="0"/>
        <c:ser>
          <c:idx val="0"/>
          <c:order val="0"/>
          <c:tx>
            <c:v>Std rotor angular induction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std!$K$10:$K$24</c:f>
              <c:numCache>
                <c:formatCode>General</c:formatCode>
                <c:ptCount val="15"/>
                <c:pt idx="0">
                  <c:v>0.15</c:v>
                </c:pt>
                <c:pt idx="1">
                  <c:v>0.14000000000000001</c:v>
                </c:pt>
                <c:pt idx="2">
                  <c:v>0.13</c:v>
                </c:pt>
                <c:pt idx="3">
                  <c:v>0.12</c:v>
                </c:pt>
                <c:pt idx="4">
                  <c:v>0.11</c:v>
                </c:pt>
                <c:pt idx="5">
                  <c:v>0.1</c:v>
                </c:pt>
                <c:pt idx="6">
                  <c:v>0.09</c:v>
                </c:pt>
                <c:pt idx="7">
                  <c:v>0.08</c:v>
                </c:pt>
                <c:pt idx="8">
                  <c:v>7.0000000000000007E-2</c:v>
                </c:pt>
                <c:pt idx="9">
                  <c:v>0.06</c:v>
                </c:pt>
                <c:pt idx="10">
                  <c:v>0.05</c:v>
                </c:pt>
                <c:pt idx="11">
                  <c:v>0.04</c:v>
                </c:pt>
                <c:pt idx="12">
                  <c:v>0.03</c:v>
                </c:pt>
                <c:pt idx="13">
                  <c:v>0.02</c:v>
                </c:pt>
                <c:pt idx="14">
                  <c:v>0.01</c:v>
                </c:pt>
              </c:numCache>
            </c:numRef>
          </c:xVal>
          <c:yVal>
            <c:numRef>
              <c:f>std!$R$10:$R$24</c:f>
              <c:numCache>
                <c:formatCode>General</c:formatCode>
                <c:ptCount val="15"/>
                <c:pt idx="0">
                  <c:v>0.48436154347633481</c:v>
                </c:pt>
                <c:pt idx="1">
                  <c:v>0.4848541659192383</c:v>
                </c:pt>
                <c:pt idx="2">
                  <c:v>0.48583066602795227</c:v>
                </c:pt>
                <c:pt idx="3">
                  <c:v>0.48652781909064119</c:v>
                </c:pt>
                <c:pt idx="4">
                  <c:v>0.4871105834024676</c:v>
                </c:pt>
                <c:pt idx="5">
                  <c:v>0.48727938409968624</c:v>
                </c:pt>
                <c:pt idx="6">
                  <c:v>0.48748569606295344</c:v>
                </c:pt>
                <c:pt idx="7">
                  <c:v>0.48840673161325382</c:v>
                </c:pt>
                <c:pt idx="8">
                  <c:v>0.49034880085931565</c:v>
                </c:pt>
                <c:pt idx="9">
                  <c:v>0.49426451771316388</c:v>
                </c:pt>
                <c:pt idx="10">
                  <c:v>0.50399065312433522</c:v>
                </c:pt>
                <c:pt idx="11">
                  <c:v>0.52587445779947084</c:v>
                </c:pt>
                <c:pt idx="12">
                  <c:v>0.57737876577226477</c:v>
                </c:pt>
                <c:pt idx="13">
                  <c:v>0.73741790299244847</c:v>
                </c:pt>
                <c:pt idx="14">
                  <c:v>1.1644836669557008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211-441A-8A15-8DB08D428F45}"/>
            </c:ext>
          </c:extLst>
        </c:ser>
        <c:ser>
          <c:idx val="1"/>
          <c:order val="1"/>
          <c:tx>
            <c:v>18% rotor angular induction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'18'!$K$10:$K$24</c:f>
              <c:numCache>
                <c:formatCode>General</c:formatCode>
                <c:ptCount val="15"/>
                <c:pt idx="0">
                  <c:v>0.15</c:v>
                </c:pt>
                <c:pt idx="1">
                  <c:v>0.14000000000000001</c:v>
                </c:pt>
                <c:pt idx="2">
                  <c:v>0.13</c:v>
                </c:pt>
                <c:pt idx="3">
                  <c:v>0.12</c:v>
                </c:pt>
                <c:pt idx="4">
                  <c:v>0.11</c:v>
                </c:pt>
                <c:pt idx="5">
                  <c:v>0.1</c:v>
                </c:pt>
                <c:pt idx="6">
                  <c:v>0.09</c:v>
                </c:pt>
                <c:pt idx="7">
                  <c:v>0.08</c:v>
                </c:pt>
                <c:pt idx="8">
                  <c:v>7.0000000000000007E-2</c:v>
                </c:pt>
                <c:pt idx="9">
                  <c:v>0.06</c:v>
                </c:pt>
                <c:pt idx="10">
                  <c:v>0.05</c:v>
                </c:pt>
                <c:pt idx="11">
                  <c:v>0.04</c:v>
                </c:pt>
                <c:pt idx="12">
                  <c:v>0.03</c:v>
                </c:pt>
                <c:pt idx="13">
                  <c:v>0.02</c:v>
                </c:pt>
                <c:pt idx="14">
                  <c:v>0.01</c:v>
                </c:pt>
              </c:numCache>
            </c:numRef>
          </c:xVal>
          <c:yVal>
            <c:numRef>
              <c:f>'18'!$R$10:$R$24</c:f>
              <c:numCache>
                <c:formatCode>General</c:formatCode>
                <c:ptCount val="15"/>
                <c:pt idx="0">
                  <c:v>0.48436154347633481</c:v>
                </c:pt>
                <c:pt idx="1">
                  <c:v>0.48447522557854328</c:v>
                </c:pt>
                <c:pt idx="2">
                  <c:v>0.48542257643028081</c:v>
                </c:pt>
                <c:pt idx="3">
                  <c:v>0.48674886762271324</c:v>
                </c:pt>
                <c:pt idx="4">
                  <c:v>0.48735172725563713</c:v>
                </c:pt>
                <c:pt idx="5">
                  <c:v>0.48754464233817274</c:v>
                </c:pt>
                <c:pt idx="6">
                  <c:v>0.48866462156733786</c:v>
                </c:pt>
                <c:pt idx="7">
                  <c:v>0.48807515881514568</c:v>
                </c:pt>
                <c:pt idx="8">
                  <c:v>0.49034880085931565</c:v>
                </c:pt>
                <c:pt idx="9">
                  <c:v>0.49470661477730798</c:v>
                </c:pt>
                <c:pt idx="10">
                  <c:v>0.50505168607828121</c:v>
                </c:pt>
                <c:pt idx="11">
                  <c:v>0.52255872981838969</c:v>
                </c:pt>
                <c:pt idx="12">
                  <c:v>0.55527391256505709</c:v>
                </c:pt>
                <c:pt idx="13">
                  <c:v>0.67110334337082533</c:v>
                </c:pt>
                <c:pt idx="14">
                  <c:v>0.94697191139677717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211-441A-8A15-8DB08D428F45}"/>
            </c:ext>
          </c:extLst>
        </c:ser>
        <c:ser>
          <c:idx val="3"/>
          <c:order val="2"/>
          <c:tx>
            <c:v>ring vane aerofoil centre line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'graphs 0.5 ms'!$B$24:$B$25</c:f>
              <c:numCache>
                <c:formatCode>General</c:formatCode>
                <c:ptCount val="2"/>
                <c:pt idx="0">
                  <c:v>2.52E-2</c:v>
                </c:pt>
                <c:pt idx="1">
                  <c:v>2.52E-2</c:v>
                </c:pt>
              </c:numCache>
            </c:numRef>
          </c:xVal>
          <c:yVal>
            <c:numRef>
              <c:f>'graphs 0.5 ms'!$D$22:$D$23</c:f>
              <c:numCache>
                <c:formatCode>General</c:formatCode>
                <c:ptCount val="2"/>
                <c:pt idx="0">
                  <c:v>0</c:v>
                </c:pt>
                <c:pt idx="1">
                  <c:v>1.4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211-441A-8A15-8DB08D428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5620351"/>
        <c:axId val="1275032319"/>
      </c:scatterChart>
      <c:valAx>
        <c:axId val="12756203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Blade radius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5032319"/>
        <c:crosses val="autoZero"/>
        <c:crossBetween val="midCat"/>
      </c:valAx>
      <c:valAx>
        <c:axId val="12750323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Angulur induction (</a:t>
                </a:r>
                <a:r>
                  <a:rPr lang="el-GR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α')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562035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1794335083114611"/>
          <c:y val="0.21490558471857688"/>
          <c:w val="0.45183648391881998"/>
          <c:h val="0.3730599848591439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ZA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Angular induction at 5,9 TSR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488242652015745"/>
          <c:y val="0.17171296296296296"/>
          <c:w val="0.81501923881571614"/>
          <c:h val="0.63588769589783933"/>
        </c:manualLayout>
      </c:layout>
      <c:scatterChart>
        <c:scatterStyle val="smoothMarker"/>
        <c:varyColors val="0"/>
        <c:ser>
          <c:idx val="0"/>
          <c:order val="0"/>
          <c:tx>
            <c:v>Std rotor angular induction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std!$K$10:$K$24</c:f>
              <c:numCache>
                <c:formatCode>General</c:formatCode>
                <c:ptCount val="15"/>
                <c:pt idx="0">
                  <c:v>0.15</c:v>
                </c:pt>
                <c:pt idx="1">
                  <c:v>0.14000000000000001</c:v>
                </c:pt>
                <c:pt idx="2">
                  <c:v>0.13</c:v>
                </c:pt>
                <c:pt idx="3">
                  <c:v>0.12</c:v>
                </c:pt>
                <c:pt idx="4">
                  <c:v>0.11</c:v>
                </c:pt>
                <c:pt idx="5">
                  <c:v>0.1</c:v>
                </c:pt>
                <c:pt idx="6">
                  <c:v>0.09</c:v>
                </c:pt>
                <c:pt idx="7">
                  <c:v>0.08</c:v>
                </c:pt>
                <c:pt idx="8">
                  <c:v>7.0000000000000007E-2</c:v>
                </c:pt>
                <c:pt idx="9">
                  <c:v>0.06</c:v>
                </c:pt>
                <c:pt idx="10">
                  <c:v>0.05</c:v>
                </c:pt>
                <c:pt idx="11">
                  <c:v>0.04</c:v>
                </c:pt>
                <c:pt idx="12">
                  <c:v>0.03</c:v>
                </c:pt>
                <c:pt idx="13">
                  <c:v>0.02</c:v>
                </c:pt>
                <c:pt idx="14">
                  <c:v>0.01</c:v>
                </c:pt>
              </c:numCache>
            </c:numRef>
          </c:xVal>
          <c:yVal>
            <c:numRef>
              <c:f>std!$U$10:$U$24</c:f>
              <c:numCache>
                <c:formatCode>General</c:formatCode>
                <c:ptCount val="15"/>
                <c:pt idx="0">
                  <c:v>0.4903489284696152</c:v>
                </c:pt>
                <c:pt idx="1">
                  <c:v>0.49041178284084214</c:v>
                </c:pt>
                <c:pt idx="2">
                  <c:v>0.49084702226841054</c:v>
                </c:pt>
                <c:pt idx="3">
                  <c:v>0.49071433647487334</c:v>
                </c:pt>
                <c:pt idx="4">
                  <c:v>0.4908908207459457</c:v>
                </c:pt>
                <c:pt idx="5">
                  <c:v>0.49033414834571604</c:v>
                </c:pt>
                <c:pt idx="6">
                  <c:v>0.48965668499278847</c:v>
                </c:pt>
                <c:pt idx="7">
                  <c:v>0.48940348004511769</c:v>
                </c:pt>
                <c:pt idx="8">
                  <c:v>0.48892141565133468</c:v>
                </c:pt>
                <c:pt idx="9">
                  <c:v>0.48997926869259673</c:v>
                </c:pt>
                <c:pt idx="10">
                  <c:v>0.49416514727214067</c:v>
                </c:pt>
                <c:pt idx="11">
                  <c:v>0.50924911876727597</c:v>
                </c:pt>
                <c:pt idx="12">
                  <c:v>0.54641787543375209</c:v>
                </c:pt>
                <c:pt idx="13">
                  <c:v>0.68715813530246039</c:v>
                </c:pt>
                <c:pt idx="14">
                  <c:v>1.2334785437377946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12E-4F4C-A6C5-0A7630853CDF}"/>
            </c:ext>
          </c:extLst>
        </c:ser>
        <c:ser>
          <c:idx val="1"/>
          <c:order val="1"/>
          <c:tx>
            <c:v>18% rotor angular induction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'18'!$K$10:$K$24</c:f>
              <c:numCache>
                <c:formatCode>General</c:formatCode>
                <c:ptCount val="15"/>
                <c:pt idx="0">
                  <c:v>0.15</c:v>
                </c:pt>
                <c:pt idx="1">
                  <c:v>0.14000000000000001</c:v>
                </c:pt>
                <c:pt idx="2">
                  <c:v>0.13</c:v>
                </c:pt>
                <c:pt idx="3">
                  <c:v>0.12</c:v>
                </c:pt>
                <c:pt idx="4">
                  <c:v>0.11</c:v>
                </c:pt>
                <c:pt idx="5">
                  <c:v>0.1</c:v>
                </c:pt>
                <c:pt idx="6">
                  <c:v>0.09</c:v>
                </c:pt>
                <c:pt idx="7">
                  <c:v>0.08</c:v>
                </c:pt>
                <c:pt idx="8">
                  <c:v>7.0000000000000007E-2</c:v>
                </c:pt>
                <c:pt idx="9">
                  <c:v>0.06</c:v>
                </c:pt>
                <c:pt idx="10">
                  <c:v>0.05</c:v>
                </c:pt>
                <c:pt idx="11">
                  <c:v>0.04</c:v>
                </c:pt>
                <c:pt idx="12">
                  <c:v>0.03</c:v>
                </c:pt>
                <c:pt idx="13">
                  <c:v>0.02</c:v>
                </c:pt>
                <c:pt idx="14">
                  <c:v>0.01</c:v>
                </c:pt>
              </c:numCache>
            </c:numRef>
          </c:xVal>
          <c:yVal>
            <c:numRef>
              <c:f>'18'!$U$10:$U$24</c:f>
              <c:numCache>
                <c:formatCode>General</c:formatCode>
                <c:ptCount val="15"/>
                <c:pt idx="0">
                  <c:v>0.48414933688554568</c:v>
                </c:pt>
                <c:pt idx="1">
                  <c:v>0.48394470910157023</c:v>
                </c:pt>
                <c:pt idx="2">
                  <c:v>0.48444316139586907</c:v>
                </c:pt>
                <c:pt idx="3">
                  <c:v>0.48522363275141595</c:v>
                </c:pt>
                <c:pt idx="4">
                  <c:v>0.48549491958623175</c:v>
                </c:pt>
                <c:pt idx="5">
                  <c:v>0.48510426654409705</c:v>
                </c:pt>
                <c:pt idx="6">
                  <c:v>0.48542257643028081</c:v>
                </c:pt>
                <c:pt idx="7">
                  <c:v>0.48373155515992938</c:v>
                </c:pt>
                <c:pt idx="8">
                  <c:v>0.48462680171482125</c:v>
                </c:pt>
                <c:pt idx="9">
                  <c:v>0.48701412586119974</c:v>
                </c:pt>
                <c:pt idx="10">
                  <c:v>0.49322116864178367</c:v>
                </c:pt>
                <c:pt idx="11">
                  <c:v>0.50491905695903794</c:v>
                </c:pt>
                <c:pt idx="12">
                  <c:v>0.52282398805687624</c:v>
                </c:pt>
                <c:pt idx="13">
                  <c:v>0.59205638830185059</c:v>
                </c:pt>
                <c:pt idx="14">
                  <c:v>1.1459155902616462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12E-4F4C-A6C5-0A7630853CDF}"/>
            </c:ext>
          </c:extLst>
        </c:ser>
        <c:ser>
          <c:idx val="3"/>
          <c:order val="2"/>
          <c:tx>
            <c:v>ring vane aerofoil centre line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'graphs 0.5 ms'!$B$24:$B$25</c:f>
              <c:numCache>
                <c:formatCode>General</c:formatCode>
                <c:ptCount val="2"/>
                <c:pt idx="0">
                  <c:v>2.52E-2</c:v>
                </c:pt>
                <c:pt idx="1">
                  <c:v>2.52E-2</c:v>
                </c:pt>
              </c:numCache>
            </c:numRef>
          </c:xVal>
          <c:yVal>
            <c:numRef>
              <c:f>'graphs 0.5 ms'!$D$22:$D$23</c:f>
              <c:numCache>
                <c:formatCode>General</c:formatCode>
                <c:ptCount val="2"/>
                <c:pt idx="0">
                  <c:v>0</c:v>
                </c:pt>
                <c:pt idx="1">
                  <c:v>1.4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12E-4F4C-A6C5-0A7630853C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110367"/>
        <c:axId val="223107007"/>
      </c:scatterChart>
      <c:valAx>
        <c:axId val="2231103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Blade radius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3107007"/>
        <c:crosses val="autoZero"/>
        <c:crossBetween val="midCat"/>
      </c:valAx>
      <c:valAx>
        <c:axId val="223107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Angulur induction (</a:t>
                </a:r>
                <a:r>
                  <a:rPr lang="el-GR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α')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31103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31832239720035"/>
          <c:y val="0.24268336249635467"/>
          <c:w val="0.42663876042681204"/>
          <c:h val="0.3352822103865082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ZA">
                <a:latin typeface="Times New Roman" panose="02020603050405020304" pitchFamily="18" charset="0"/>
                <a:cs typeface="Times New Roman" panose="02020603050405020304" pitchFamily="18" charset="0"/>
              </a:rPr>
              <a:t>Axial induction at </a:t>
            </a:r>
            <a:r>
              <a:rPr lang="en-ZA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TSR 4,4</a:t>
            </a:r>
            <a:endParaRPr lang="en-ZA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ZA"/>
        </a:p>
      </c:txPr>
    </c:title>
    <c:autoTitleDeleted val="0"/>
    <c:plotArea>
      <c:layout>
        <c:manualLayout>
          <c:layoutTarget val="inner"/>
          <c:xMode val="edge"/>
          <c:yMode val="edge"/>
          <c:x val="0.10928303989215596"/>
          <c:y val="0.12793069155189338"/>
          <c:w val="0.80267544593521234"/>
          <c:h val="0.7085395418366045"/>
        </c:manualLayout>
      </c:layout>
      <c:scatterChart>
        <c:scatterStyle val="smoothMarker"/>
        <c:varyColors val="0"/>
        <c:ser>
          <c:idx val="0"/>
          <c:order val="0"/>
          <c:tx>
            <c:v>Std rotor axial induction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std!$A$36:$A$50</c:f>
              <c:numCache>
                <c:formatCode>General</c:formatCode>
                <c:ptCount val="15"/>
                <c:pt idx="0">
                  <c:v>0.15</c:v>
                </c:pt>
                <c:pt idx="1">
                  <c:v>0.14000000000000001</c:v>
                </c:pt>
                <c:pt idx="2">
                  <c:v>0.13</c:v>
                </c:pt>
                <c:pt idx="3">
                  <c:v>0.12</c:v>
                </c:pt>
                <c:pt idx="4">
                  <c:v>0.11</c:v>
                </c:pt>
                <c:pt idx="5">
                  <c:v>0.1</c:v>
                </c:pt>
                <c:pt idx="6">
                  <c:v>0.09</c:v>
                </c:pt>
                <c:pt idx="7">
                  <c:v>0.08</c:v>
                </c:pt>
                <c:pt idx="8">
                  <c:v>7.0000000000000007E-2</c:v>
                </c:pt>
                <c:pt idx="9">
                  <c:v>0.06</c:v>
                </c:pt>
                <c:pt idx="10">
                  <c:v>0.05</c:v>
                </c:pt>
                <c:pt idx="11">
                  <c:v>0.04</c:v>
                </c:pt>
                <c:pt idx="12">
                  <c:v>0.03</c:v>
                </c:pt>
                <c:pt idx="13">
                  <c:v>0.02</c:v>
                </c:pt>
                <c:pt idx="14">
                  <c:v>0.01</c:v>
                </c:pt>
              </c:numCache>
            </c:numRef>
          </c:xVal>
          <c:yVal>
            <c:numRef>
              <c:f>std!$D$36:$D$50</c:f>
              <c:numCache>
                <c:formatCode>General</c:formatCode>
                <c:ptCount val="15"/>
                <c:pt idx="0">
                  <c:v>3.1000000000000028E-2</c:v>
                </c:pt>
                <c:pt idx="1">
                  <c:v>0.10999999999999999</c:v>
                </c:pt>
                <c:pt idx="2">
                  <c:v>0.18799999999999994</c:v>
                </c:pt>
                <c:pt idx="3">
                  <c:v>0.22799999999999998</c:v>
                </c:pt>
                <c:pt idx="4">
                  <c:v>0.24099999999999999</c:v>
                </c:pt>
                <c:pt idx="5">
                  <c:v>0.23199999999999998</c:v>
                </c:pt>
                <c:pt idx="6">
                  <c:v>0.22599999999999998</c:v>
                </c:pt>
                <c:pt idx="7">
                  <c:v>0.253</c:v>
                </c:pt>
                <c:pt idx="8">
                  <c:v>0.26300000000000001</c:v>
                </c:pt>
                <c:pt idx="9">
                  <c:v>0.254</c:v>
                </c:pt>
                <c:pt idx="10">
                  <c:v>0.247</c:v>
                </c:pt>
                <c:pt idx="11">
                  <c:v>0.26100000000000001</c:v>
                </c:pt>
                <c:pt idx="12">
                  <c:v>0.25900000000000001</c:v>
                </c:pt>
                <c:pt idx="13">
                  <c:v>0.25600000000000001</c:v>
                </c:pt>
                <c:pt idx="14">
                  <c:v>0.45999999999999996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C3B-4AC1-BCAB-746016B624A4}"/>
            </c:ext>
          </c:extLst>
        </c:ser>
        <c:ser>
          <c:idx val="1"/>
          <c:order val="1"/>
          <c:tx>
            <c:v>18 % rotor axial induction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'18'!$A$36:$A$50</c:f>
              <c:numCache>
                <c:formatCode>General</c:formatCode>
                <c:ptCount val="15"/>
                <c:pt idx="0">
                  <c:v>0.15</c:v>
                </c:pt>
                <c:pt idx="1">
                  <c:v>0.14000000000000001</c:v>
                </c:pt>
                <c:pt idx="2">
                  <c:v>0.13</c:v>
                </c:pt>
                <c:pt idx="3">
                  <c:v>0.12</c:v>
                </c:pt>
                <c:pt idx="4">
                  <c:v>0.11</c:v>
                </c:pt>
                <c:pt idx="5">
                  <c:v>0.1</c:v>
                </c:pt>
                <c:pt idx="6">
                  <c:v>0.09</c:v>
                </c:pt>
                <c:pt idx="7">
                  <c:v>0.08</c:v>
                </c:pt>
                <c:pt idx="8">
                  <c:v>7.0000000000000007E-2</c:v>
                </c:pt>
                <c:pt idx="9">
                  <c:v>0.06</c:v>
                </c:pt>
                <c:pt idx="10">
                  <c:v>0.05</c:v>
                </c:pt>
                <c:pt idx="11">
                  <c:v>0.04</c:v>
                </c:pt>
                <c:pt idx="12">
                  <c:v>0.03</c:v>
                </c:pt>
                <c:pt idx="13">
                  <c:v>0.02</c:v>
                </c:pt>
                <c:pt idx="14">
                  <c:v>0.01</c:v>
                </c:pt>
              </c:numCache>
            </c:numRef>
          </c:xVal>
          <c:yVal>
            <c:numRef>
              <c:f>'18'!$D$36:$D$50</c:f>
              <c:numCache>
                <c:formatCode>General</c:formatCode>
                <c:ptCount val="15"/>
                <c:pt idx="0">
                  <c:v>2.9000000000000026E-2</c:v>
                </c:pt>
                <c:pt idx="1">
                  <c:v>0.11499999999999999</c:v>
                </c:pt>
                <c:pt idx="2">
                  <c:v>0.18999999999999995</c:v>
                </c:pt>
                <c:pt idx="3">
                  <c:v>0.22899999999999998</c:v>
                </c:pt>
                <c:pt idx="4">
                  <c:v>0.24199999999999999</c:v>
                </c:pt>
                <c:pt idx="5">
                  <c:v>0.23699999999999999</c:v>
                </c:pt>
                <c:pt idx="6">
                  <c:v>0.23399999999999999</c:v>
                </c:pt>
                <c:pt idx="7">
                  <c:v>0.26200000000000001</c:v>
                </c:pt>
                <c:pt idx="8">
                  <c:v>0.26900000000000002</c:v>
                </c:pt>
                <c:pt idx="9">
                  <c:v>0.25600000000000001</c:v>
                </c:pt>
                <c:pt idx="10">
                  <c:v>0.23699999999999999</c:v>
                </c:pt>
                <c:pt idx="11">
                  <c:v>0.22099999999999997</c:v>
                </c:pt>
                <c:pt idx="12">
                  <c:v>0.45699999999999996</c:v>
                </c:pt>
                <c:pt idx="13">
                  <c:v>0.30200000000000005</c:v>
                </c:pt>
                <c:pt idx="14">
                  <c:v>0.44399999999999995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C3B-4AC1-BCAB-746016B624A4}"/>
            </c:ext>
          </c:extLst>
        </c:ser>
        <c:ser>
          <c:idx val="3"/>
          <c:order val="2"/>
          <c:tx>
            <c:v>ring vane aerofoil centre line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'graphs 1ms'!$B$24:$B$25</c:f>
              <c:numCache>
                <c:formatCode>General</c:formatCode>
                <c:ptCount val="2"/>
                <c:pt idx="0">
                  <c:v>2.52E-2</c:v>
                </c:pt>
                <c:pt idx="1">
                  <c:v>2.52E-2</c:v>
                </c:pt>
              </c:numCache>
            </c:numRef>
          </c:xVal>
          <c:yVal>
            <c:numRef>
              <c:f>'graphs 0.5 ms'!$C$22:$C$23</c:f>
              <c:numCache>
                <c:formatCode>General</c:formatCode>
                <c:ptCount val="2"/>
                <c:pt idx="0">
                  <c:v>0</c:v>
                </c:pt>
                <c:pt idx="1">
                  <c:v>0.6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C3B-4AC1-BCAB-746016B624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9028975"/>
        <c:axId val="1129029455"/>
      </c:scatterChart>
      <c:valAx>
        <c:axId val="11290289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Blade radius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9029455"/>
        <c:crosses val="autoZero"/>
        <c:crossBetween val="midCat"/>
      </c:valAx>
      <c:valAx>
        <c:axId val="11290294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Axial induction (</a:t>
                </a:r>
                <a:r>
                  <a:rPr lang="el-GR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α)</a:t>
                </a:r>
              </a:p>
            </c:rich>
          </c:tx>
          <c:layout>
            <c:manualLayout>
              <c:xMode val="edge"/>
              <c:yMode val="edge"/>
              <c:x val="1.2540134387098971E-2"/>
              <c:y val="0.2586315219453116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90289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5885783152440609"/>
          <c:y val="0.19178183555033038"/>
          <c:w val="0.46485592048395319"/>
          <c:h val="0.3447266540046671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ZA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Axial induction at peak (TSR 5,1)</a:t>
            </a:r>
          </a:p>
        </c:rich>
      </c:tx>
      <c:layout>
        <c:manualLayout>
          <c:xMode val="edge"/>
          <c:yMode val="edge"/>
          <c:x val="0.30553301744127426"/>
          <c:y val="2.77776315217920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372598044157677"/>
          <c:y val="0.15348004417515795"/>
          <c:w val="0.79428531101925592"/>
          <c:h val="0.68704184398376733"/>
        </c:manualLayout>
      </c:layout>
      <c:scatterChart>
        <c:scatterStyle val="smoothMarker"/>
        <c:varyColors val="0"/>
        <c:ser>
          <c:idx val="0"/>
          <c:order val="0"/>
          <c:tx>
            <c:v>Std rotor axial induction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std!$A$36:$A$50</c:f>
              <c:numCache>
                <c:formatCode>General</c:formatCode>
                <c:ptCount val="15"/>
                <c:pt idx="0">
                  <c:v>0.15</c:v>
                </c:pt>
                <c:pt idx="1">
                  <c:v>0.14000000000000001</c:v>
                </c:pt>
                <c:pt idx="2">
                  <c:v>0.13</c:v>
                </c:pt>
                <c:pt idx="3">
                  <c:v>0.12</c:v>
                </c:pt>
                <c:pt idx="4">
                  <c:v>0.11</c:v>
                </c:pt>
                <c:pt idx="5">
                  <c:v>0.1</c:v>
                </c:pt>
                <c:pt idx="6">
                  <c:v>0.09</c:v>
                </c:pt>
                <c:pt idx="7">
                  <c:v>0.08</c:v>
                </c:pt>
                <c:pt idx="8">
                  <c:v>7.0000000000000007E-2</c:v>
                </c:pt>
                <c:pt idx="9">
                  <c:v>0.06</c:v>
                </c:pt>
                <c:pt idx="10">
                  <c:v>0.05</c:v>
                </c:pt>
                <c:pt idx="11">
                  <c:v>0.04</c:v>
                </c:pt>
                <c:pt idx="12">
                  <c:v>0.03</c:v>
                </c:pt>
                <c:pt idx="13">
                  <c:v>0.02</c:v>
                </c:pt>
                <c:pt idx="14">
                  <c:v>0.01</c:v>
                </c:pt>
              </c:numCache>
            </c:numRef>
          </c:xVal>
          <c:yVal>
            <c:numRef>
              <c:f>std!$F$36:$F$50</c:f>
              <c:numCache>
                <c:formatCode>General</c:formatCode>
                <c:ptCount val="15"/>
                <c:pt idx="0">
                  <c:v>4.7000000000000042E-2</c:v>
                </c:pt>
                <c:pt idx="1">
                  <c:v>0.14100000000000001</c:v>
                </c:pt>
                <c:pt idx="2">
                  <c:v>0.22799999999999998</c:v>
                </c:pt>
                <c:pt idx="3">
                  <c:v>0.27</c:v>
                </c:pt>
                <c:pt idx="4">
                  <c:v>0.28400000000000003</c:v>
                </c:pt>
                <c:pt idx="5">
                  <c:v>0.27600000000000002</c:v>
                </c:pt>
                <c:pt idx="6">
                  <c:v>0.26800000000000002</c:v>
                </c:pt>
                <c:pt idx="7">
                  <c:v>0.28200000000000003</c:v>
                </c:pt>
                <c:pt idx="8">
                  <c:v>0.27700000000000002</c:v>
                </c:pt>
                <c:pt idx="9">
                  <c:v>0.26200000000000001</c:v>
                </c:pt>
                <c:pt idx="10">
                  <c:v>0.255</c:v>
                </c:pt>
                <c:pt idx="11">
                  <c:v>0.26400000000000001</c:v>
                </c:pt>
                <c:pt idx="12">
                  <c:v>0.26100000000000001</c:v>
                </c:pt>
                <c:pt idx="13">
                  <c:v>0.25900000000000001</c:v>
                </c:pt>
                <c:pt idx="14">
                  <c:v>0.46399999999999997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690-4FEC-BF14-93937BAF40DA}"/>
            </c:ext>
          </c:extLst>
        </c:ser>
        <c:ser>
          <c:idx val="1"/>
          <c:order val="1"/>
          <c:tx>
            <c:v>18 % rotor axial induction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'18'!$A$10:$A$24</c:f>
              <c:numCache>
                <c:formatCode>General</c:formatCode>
                <c:ptCount val="15"/>
                <c:pt idx="0">
                  <c:v>0.15</c:v>
                </c:pt>
                <c:pt idx="1">
                  <c:v>0.14000000000000001</c:v>
                </c:pt>
                <c:pt idx="2">
                  <c:v>0.13</c:v>
                </c:pt>
                <c:pt idx="3">
                  <c:v>0.12</c:v>
                </c:pt>
                <c:pt idx="4">
                  <c:v>0.11</c:v>
                </c:pt>
                <c:pt idx="5">
                  <c:v>0.1</c:v>
                </c:pt>
                <c:pt idx="6">
                  <c:v>0.09</c:v>
                </c:pt>
                <c:pt idx="7">
                  <c:v>0.08</c:v>
                </c:pt>
                <c:pt idx="8">
                  <c:v>7.0000000000000007E-2</c:v>
                </c:pt>
                <c:pt idx="9">
                  <c:v>0.06</c:v>
                </c:pt>
                <c:pt idx="10">
                  <c:v>0.05</c:v>
                </c:pt>
                <c:pt idx="11">
                  <c:v>0.04</c:v>
                </c:pt>
                <c:pt idx="12">
                  <c:v>0.03</c:v>
                </c:pt>
                <c:pt idx="13">
                  <c:v>0.02</c:v>
                </c:pt>
                <c:pt idx="14">
                  <c:v>0.01</c:v>
                </c:pt>
              </c:numCache>
            </c:numRef>
          </c:xVal>
          <c:yVal>
            <c:numRef>
              <c:f>'18'!$F$10:$F$24</c:f>
              <c:numCache>
                <c:formatCode>General</c:formatCode>
                <c:ptCount val="15"/>
                <c:pt idx="0">
                  <c:v>4.2000000000000037E-2</c:v>
                </c:pt>
                <c:pt idx="1">
                  <c:v>0.13600000000000001</c:v>
                </c:pt>
                <c:pt idx="2">
                  <c:v>0.21599999999999997</c:v>
                </c:pt>
                <c:pt idx="3">
                  <c:v>0.25800000000000001</c:v>
                </c:pt>
                <c:pt idx="4">
                  <c:v>0.27</c:v>
                </c:pt>
                <c:pt idx="5">
                  <c:v>0.26200000000000001</c:v>
                </c:pt>
                <c:pt idx="6">
                  <c:v>0.252</c:v>
                </c:pt>
                <c:pt idx="7">
                  <c:v>0.26400000000000001</c:v>
                </c:pt>
                <c:pt idx="8">
                  <c:v>0.25600000000000001</c:v>
                </c:pt>
                <c:pt idx="9">
                  <c:v>0.24</c:v>
                </c:pt>
                <c:pt idx="10">
                  <c:v>0.22399999999999998</c:v>
                </c:pt>
                <c:pt idx="11">
                  <c:v>0.20199999999999996</c:v>
                </c:pt>
                <c:pt idx="12">
                  <c:v>0.45199999999999996</c:v>
                </c:pt>
                <c:pt idx="13">
                  <c:v>0.21999999999999997</c:v>
                </c:pt>
                <c:pt idx="14">
                  <c:v>0.43000000000000005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690-4FEC-BF14-93937BAF40DA}"/>
            </c:ext>
          </c:extLst>
        </c:ser>
        <c:ser>
          <c:idx val="3"/>
          <c:order val="2"/>
          <c:tx>
            <c:v>ring vane aerofoil centre line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'graphs 1ms'!$B$24:$B$25</c:f>
              <c:numCache>
                <c:formatCode>General</c:formatCode>
                <c:ptCount val="2"/>
                <c:pt idx="0">
                  <c:v>2.52E-2</c:v>
                </c:pt>
                <c:pt idx="1">
                  <c:v>2.52E-2</c:v>
                </c:pt>
              </c:numCache>
            </c:numRef>
          </c:xVal>
          <c:yVal>
            <c:numRef>
              <c:f>'graphs 0.5 ms'!$C$22:$C$23</c:f>
              <c:numCache>
                <c:formatCode>General</c:formatCode>
                <c:ptCount val="2"/>
                <c:pt idx="0">
                  <c:v>0</c:v>
                </c:pt>
                <c:pt idx="1">
                  <c:v>0.6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690-4FEC-BF14-93937BAF40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9650991"/>
        <c:axId val="1279650511"/>
      </c:scatterChart>
      <c:valAx>
        <c:axId val="12796509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Blade radius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650511"/>
        <c:crosses val="autoZero"/>
        <c:crossBetween val="midCat"/>
      </c:valAx>
      <c:valAx>
        <c:axId val="1279650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Axial induction (</a:t>
                </a:r>
                <a:r>
                  <a:rPr lang="el-GR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α)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6509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4629917053637527"/>
          <c:y val="0.18836723534558178"/>
          <c:w val="0.31571597308649813"/>
          <c:h val="0.28106588223413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ZA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Axial induction at TSR 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20440750740203"/>
          <c:y val="0.1199148389605381"/>
          <c:w val="0.78691276793674159"/>
          <c:h val="0.73693205185030264"/>
        </c:manualLayout>
      </c:layout>
      <c:scatterChart>
        <c:scatterStyle val="smoothMarker"/>
        <c:varyColors val="0"/>
        <c:ser>
          <c:idx val="0"/>
          <c:order val="0"/>
          <c:tx>
            <c:v>Std rotor axial induction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std!$A$36:$A$50</c:f>
              <c:numCache>
                <c:formatCode>General</c:formatCode>
                <c:ptCount val="15"/>
                <c:pt idx="0">
                  <c:v>0.15</c:v>
                </c:pt>
                <c:pt idx="1">
                  <c:v>0.14000000000000001</c:v>
                </c:pt>
                <c:pt idx="2">
                  <c:v>0.13</c:v>
                </c:pt>
                <c:pt idx="3">
                  <c:v>0.12</c:v>
                </c:pt>
                <c:pt idx="4">
                  <c:v>0.11</c:v>
                </c:pt>
                <c:pt idx="5">
                  <c:v>0.1</c:v>
                </c:pt>
                <c:pt idx="6">
                  <c:v>0.09</c:v>
                </c:pt>
                <c:pt idx="7">
                  <c:v>0.08</c:v>
                </c:pt>
                <c:pt idx="8">
                  <c:v>7.0000000000000007E-2</c:v>
                </c:pt>
                <c:pt idx="9">
                  <c:v>0.06</c:v>
                </c:pt>
                <c:pt idx="10">
                  <c:v>0.05</c:v>
                </c:pt>
                <c:pt idx="11">
                  <c:v>0.04</c:v>
                </c:pt>
                <c:pt idx="12">
                  <c:v>0.03</c:v>
                </c:pt>
                <c:pt idx="13">
                  <c:v>0.02</c:v>
                </c:pt>
                <c:pt idx="14">
                  <c:v>0.01</c:v>
                </c:pt>
              </c:numCache>
            </c:numRef>
          </c:xVal>
          <c:yVal>
            <c:numRef>
              <c:f>std!$H$36:$H$50</c:f>
              <c:numCache>
                <c:formatCode>General</c:formatCode>
                <c:ptCount val="15"/>
                <c:pt idx="0">
                  <c:v>6.3999999999999946E-2</c:v>
                </c:pt>
                <c:pt idx="1">
                  <c:v>0.17100000000000004</c:v>
                </c:pt>
                <c:pt idx="2">
                  <c:v>0.26400000000000001</c:v>
                </c:pt>
                <c:pt idx="3">
                  <c:v>0.30600000000000005</c:v>
                </c:pt>
                <c:pt idx="4">
                  <c:v>0.31899999999999995</c:v>
                </c:pt>
                <c:pt idx="5">
                  <c:v>0.31000000000000005</c:v>
                </c:pt>
                <c:pt idx="6">
                  <c:v>0.29800000000000004</c:v>
                </c:pt>
                <c:pt idx="7">
                  <c:v>0.29800000000000004</c:v>
                </c:pt>
                <c:pt idx="8">
                  <c:v>0.27900000000000003</c:v>
                </c:pt>
                <c:pt idx="9">
                  <c:v>0.26100000000000001</c:v>
                </c:pt>
                <c:pt idx="10">
                  <c:v>0.255</c:v>
                </c:pt>
                <c:pt idx="11">
                  <c:v>0.26100000000000001</c:v>
                </c:pt>
                <c:pt idx="12">
                  <c:v>0.25600000000000001</c:v>
                </c:pt>
                <c:pt idx="13">
                  <c:v>0.255</c:v>
                </c:pt>
                <c:pt idx="14">
                  <c:v>0.46099999999999997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548-4366-9455-8B261BCD0B06}"/>
            </c:ext>
          </c:extLst>
        </c:ser>
        <c:ser>
          <c:idx val="1"/>
          <c:order val="1"/>
          <c:tx>
            <c:v>18 % rotor axial induction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'18'!$A$10:$A$24</c:f>
              <c:numCache>
                <c:formatCode>General</c:formatCode>
                <c:ptCount val="15"/>
                <c:pt idx="0">
                  <c:v>0.15</c:v>
                </c:pt>
                <c:pt idx="1">
                  <c:v>0.14000000000000001</c:v>
                </c:pt>
                <c:pt idx="2">
                  <c:v>0.13</c:v>
                </c:pt>
                <c:pt idx="3">
                  <c:v>0.12</c:v>
                </c:pt>
                <c:pt idx="4">
                  <c:v>0.11</c:v>
                </c:pt>
                <c:pt idx="5">
                  <c:v>0.1</c:v>
                </c:pt>
                <c:pt idx="6">
                  <c:v>0.09</c:v>
                </c:pt>
                <c:pt idx="7">
                  <c:v>0.08</c:v>
                </c:pt>
                <c:pt idx="8">
                  <c:v>7.0000000000000007E-2</c:v>
                </c:pt>
                <c:pt idx="9">
                  <c:v>0.06</c:v>
                </c:pt>
                <c:pt idx="10">
                  <c:v>0.05</c:v>
                </c:pt>
                <c:pt idx="11">
                  <c:v>0.04</c:v>
                </c:pt>
                <c:pt idx="12">
                  <c:v>0.03</c:v>
                </c:pt>
                <c:pt idx="13">
                  <c:v>0.02</c:v>
                </c:pt>
                <c:pt idx="14">
                  <c:v>0.01</c:v>
                </c:pt>
              </c:numCache>
            </c:numRef>
          </c:xVal>
          <c:yVal>
            <c:numRef>
              <c:f>'18'!$H$10:$H$24</c:f>
              <c:numCache>
                <c:formatCode>General</c:formatCode>
                <c:ptCount val="15"/>
                <c:pt idx="0">
                  <c:v>5.4000000000000048E-2</c:v>
                </c:pt>
                <c:pt idx="1">
                  <c:v>0.15600000000000003</c:v>
                </c:pt>
                <c:pt idx="2">
                  <c:v>0.24199999999999999</c:v>
                </c:pt>
                <c:pt idx="3">
                  <c:v>0.28400000000000003</c:v>
                </c:pt>
                <c:pt idx="4">
                  <c:v>0.29600000000000004</c:v>
                </c:pt>
                <c:pt idx="5">
                  <c:v>0.28600000000000003</c:v>
                </c:pt>
                <c:pt idx="6">
                  <c:v>0.27200000000000002</c:v>
                </c:pt>
                <c:pt idx="7">
                  <c:v>0.27200000000000002</c:v>
                </c:pt>
                <c:pt idx="8">
                  <c:v>0.25600000000000001</c:v>
                </c:pt>
                <c:pt idx="9">
                  <c:v>0.23599999999999999</c:v>
                </c:pt>
                <c:pt idx="10">
                  <c:v>0.22399999999999998</c:v>
                </c:pt>
                <c:pt idx="11">
                  <c:v>0.19999999999999996</c:v>
                </c:pt>
                <c:pt idx="12">
                  <c:v>0.46399999999999997</c:v>
                </c:pt>
                <c:pt idx="13">
                  <c:v>0.20999999999999996</c:v>
                </c:pt>
                <c:pt idx="14">
                  <c:v>0.42400000000000004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548-4366-9455-8B261BCD0B06}"/>
            </c:ext>
          </c:extLst>
        </c:ser>
        <c:ser>
          <c:idx val="3"/>
          <c:order val="2"/>
          <c:tx>
            <c:v>ring vane aerofoil centre line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'graphs 1ms'!$B$24:$B$25</c:f>
              <c:numCache>
                <c:formatCode>General</c:formatCode>
                <c:ptCount val="2"/>
                <c:pt idx="0">
                  <c:v>2.52E-2</c:v>
                </c:pt>
                <c:pt idx="1">
                  <c:v>2.52E-2</c:v>
                </c:pt>
              </c:numCache>
            </c:numRef>
          </c:xVal>
          <c:yVal>
            <c:numRef>
              <c:f>'graphs 0.5 ms'!$C$22:$C$23</c:f>
              <c:numCache>
                <c:formatCode>General</c:formatCode>
                <c:ptCount val="2"/>
                <c:pt idx="0">
                  <c:v>0</c:v>
                </c:pt>
                <c:pt idx="1">
                  <c:v>0.6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548-4366-9455-8B261BCD0B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8825215"/>
        <c:axId val="1278826655"/>
      </c:scatterChart>
      <c:valAx>
        <c:axId val="12788252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Blade radius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8826655"/>
        <c:crosses val="autoZero"/>
        <c:crossBetween val="midCat"/>
      </c:valAx>
      <c:valAx>
        <c:axId val="1278826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Axial induction (</a:t>
                </a:r>
                <a:r>
                  <a:rPr lang="el-GR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α)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882521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9759125617976734"/>
          <c:y val="0.1551264737422158"/>
          <c:w val="0.43699585477749503"/>
          <c:h val="0.3020337051271473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ZA">
                <a:latin typeface="Times New Roman" panose="02020603050405020304" pitchFamily="18" charset="0"/>
                <a:cs typeface="Times New Roman" panose="02020603050405020304" pitchFamily="18" charset="0"/>
              </a:rPr>
              <a:t>Angular induction at TSR</a:t>
            </a:r>
            <a:r>
              <a:rPr lang="en-ZA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4,4</a:t>
            </a:r>
            <a:endParaRPr lang="en-ZA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ZA"/>
        </a:p>
      </c:txPr>
    </c:title>
    <c:autoTitleDeleted val="0"/>
    <c:plotArea>
      <c:layout>
        <c:manualLayout>
          <c:layoutTarget val="inner"/>
          <c:xMode val="edge"/>
          <c:yMode val="edge"/>
          <c:x val="0.11133578178516897"/>
          <c:y val="0.17171296296296296"/>
          <c:w val="0.7991216053062411"/>
          <c:h val="0.63116547408875989"/>
        </c:manualLayout>
      </c:layout>
      <c:scatterChart>
        <c:scatterStyle val="smoothMarker"/>
        <c:varyColors val="0"/>
        <c:ser>
          <c:idx val="0"/>
          <c:order val="0"/>
          <c:tx>
            <c:v>Std rotor angular induction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std!$K$36:$K$50</c:f>
              <c:numCache>
                <c:formatCode>General</c:formatCode>
                <c:ptCount val="15"/>
                <c:pt idx="0">
                  <c:v>0.15</c:v>
                </c:pt>
                <c:pt idx="1">
                  <c:v>0.14000000000000001</c:v>
                </c:pt>
                <c:pt idx="2">
                  <c:v>0.13</c:v>
                </c:pt>
                <c:pt idx="3">
                  <c:v>0.12</c:v>
                </c:pt>
                <c:pt idx="4">
                  <c:v>0.11</c:v>
                </c:pt>
                <c:pt idx="5">
                  <c:v>0.1</c:v>
                </c:pt>
                <c:pt idx="6">
                  <c:v>0.09</c:v>
                </c:pt>
                <c:pt idx="7">
                  <c:v>0.08</c:v>
                </c:pt>
                <c:pt idx="8">
                  <c:v>7.0000000000000007E-2</c:v>
                </c:pt>
                <c:pt idx="9">
                  <c:v>0.06</c:v>
                </c:pt>
                <c:pt idx="10">
                  <c:v>0.05</c:v>
                </c:pt>
                <c:pt idx="11">
                  <c:v>0.04</c:v>
                </c:pt>
                <c:pt idx="12">
                  <c:v>0.03</c:v>
                </c:pt>
                <c:pt idx="13">
                  <c:v>0.02</c:v>
                </c:pt>
                <c:pt idx="14">
                  <c:v>0.01</c:v>
                </c:pt>
              </c:numCache>
            </c:numRef>
          </c:xVal>
          <c:yVal>
            <c:numRef>
              <c:f>std!$O$36:$O$50</c:f>
              <c:numCache>
                <c:formatCode>General</c:formatCode>
                <c:ptCount val="15"/>
                <c:pt idx="0">
                  <c:v>0.48552867972567537</c:v>
                </c:pt>
                <c:pt idx="1">
                  <c:v>0.48667307955457423</c:v>
                </c:pt>
                <c:pt idx="2">
                  <c:v>0.48860567529211874</c:v>
                </c:pt>
                <c:pt idx="3">
                  <c:v>0.49059511208076739</c:v>
                </c:pt>
                <c:pt idx="4">
                  <c:v>0.49236751940156348</c:v>
                </c:pt>
                <c:pt idx="5">
                  <c:v>0.49401694335724322</c:v>
                </c:pt>
                <c:pt idx="6">
                  <c:v>0.49585606714408281</c:v>
                </c:pt>
                <c:pt idx="7">
                  <c:v>0.49914969027195677</c:v>
                </c:pt>
                <c:pt idx="8">
                  <c:v>0.50520326221455925</c:v>
                </c:pt>
                <c:pt idx="9">
                  <c:v>0.51513149914076795</c:v>
                </c:pt>
                <c:pt idx="10">
                  <c:v>0.53603384833350354</c:v>
                </c:pt>
                <c:pt idx="11">
                  <c:v>0.57494723191947195</c:v>
                </c:pt>
                <c:pt idx="12">
                  <c:v>0.65624888201558185</c:v>
                </c:pt>
                <c:pt idx="13">
                  <c:v>0.8936550054609923</c:v>
                </c:pt>
                <c:pt idx="14">
                  <c:v>1.2764226435970008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D7B-482C-8229-E2D41FF73486}"/>
            </c:ext>
          </c:extLst>
        </c:ser>
        <c:ser>
          <c:idx val="1"/>
          <c:order val="1"/>
          <c:tx>
            <c:v>18 % rotor angular induction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'18'!$K$36:$K$50</c:f>
              <c:numCache>
                <c:formatCode>General</c:formatCode>
                <c:ptCount val="15"/>
                <c:pt idx="0">
                  <c:v>0.15</c:v>
                </c:pt>
                <c:pt idx="1">
                  <c:v>0.14000000000000001</c:v>
                </c:pt>
                <c:pt idx="2">
                  <c:v>0.13</c:v>
                </c:pt>
                <c:pt idx="3">
                  <c:v>0.12</c:v>
                </c:pt>
                <c:pt idx="4">
                  <c:v>0.11</c:v>
                </c:pt>
                <c:pt idx="5">
                  <c:v>0.1</c:v>
                </c:pt>
                <c:pt idx="6">
                  <c:v>0.09</c:v>
                </c:pt>
                <c:pt idx="7">
                  <c:v>0.08</c:v>
                </c:pt>
                <c:pt idx="8">
                  <c:v>7.0000000000000007E-2</c:v>
                </c:pt>
                <c:pt idx="9">
                  <c:v>0.06</c:v>
                </c:pt>
                <c:pt idx="10">
                  <c:v>0.05</c:v>
                </c:pt>
                <c:pt idx="11">
                  <c:v>0.04</c:v>
                </c:pt>
                <c:pt idx="12">
                  <c:v>0.03</c:v>
                </c:pt>
                <c:pt idx="13">
                  <c:v>0.02</c:v>
                </c:pt>
                <c:pt idx="14">
                  <c:v>0.01</c:v>
                </c:pt>
              </c:numCache>
            </c:numRef>
          </c:xVal>
          <c:yVal>
            <c:numRef>
              <c:f>'18'!$O$36:$O$50</c:f>
              <c:numCache>
                <c:formatCode>General</c:formatCode>
                <c:ptCount val="15"/>
                <c:pt idx="0">
                  <c:v>0.48499816324870237</c:v>
                </c:pt>
                <c:pt idx="1">
                  <c:v>0.48587730483911479</c:v>
                </c:pt>
                <c:pt idx="2">
                  <c:v>0.48823839465421431</c:v>
                </c:pt>
                <c:pt idx="3">
                  <c:v>0.49112562855774033</c:v>
                </c:pt>
                <c:pt idx="4">
                  <c:v>0.49309095096107208</c:v>
                </c:pt>
                <c:pt idx="5">
                  <c:v>0.49481271807270266</c:v>
                </c:pt>
                <c:pt idx="6">
                  <c:v>0.49797813305197475</c:v>
                </c:pt>
                <c:pt idx="7">
                  <c:v>0.49954757762968655</c:v>
                </c:pt>
                <c:pt idx="8">
                  <c:v>0.50634008323664415</c:v>
                </c:pt>
                <c:pt idx="9">
                  <c:v>0.51672304857168683</c:v>
                </c:pt>
                <c:pt idx="10">
                  <c:v>0.53667046810587116</c:v>
                </c:pt>
                <c:pt idx="11">
                  <c:v>0.5705704709844448</c:v>
                </c:pt>
                <c:pt idx="12">
                  <c:v>0.64192493713731125</c:v>
                </c:pt>
                <c:pt idx="13">
                  <c:v>0.85386626968801849</c:v>
                </c:pt>
                <c:pt idx="14">
                  <c:v>1.3305353242482449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D7B-482C-8229-E2D41FF73486}"/>
            </c:ext>
          </c:extLst>
        </c:ser>
        <c:ser>
          <c:idx val="3"/>
          <c:order val="2"/>
          <c:tx>
            <c:v>ring vane aerofoil centre line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'graphs 1ms'!$B$24:$B$25</c:f>
              <c:numCache>
                <c:formatCode>General</c:formatCode>
                <c:ptCount val="2"/>
                <c:pt idx="0">
                  <c:v>2.52E-2</c:v>
                </c:pt>
                <c:pt idx="1">
                  <c:v>2.52E-2</c:v>
                </c:pt>
              </c:numCache>
            </c:numRef>
          </c:xVal>
          <c:yVal>
            <c:numRef>
              <c:f>'graphs 0.5 ms'!$D$22:$D$23</c:f>
              <c:numCache>
                <c:formatCode>General</c:formatCode>
                <c:ptCount val="2"/>
                <c:pt idx="0">
                  <c:v>0</c:v>
                </c:pt>
                <c:pt idx="1">
                  <c:v>1.4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D7B-482C-8229-E2D41FF734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670047"/>
        <c:axId val="222671007"/>
      </c:scatterChart>
      <c:valAx>
        <c:axId val="2226700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Blade radius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671007"/>
        <c:crosses val="autoZero"/>
        <c:crossBetween val="midCat"/>
      </c:valAx>
      <c:valAx>
        <c:axId val="22267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Angulur induction (</a:t>
                </a:r>
                <a:r>
                  <a:rPr lang="el-GR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α')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67004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2946468060588108"/>
          <c:y val="0.19228532633909631"/>
          <c:w val="0.45183648391881998"/>
          <c:h val="0.406115537522700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ZA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Angular induction at peak (TSR 5,1)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048192505479878"/>
          <c:y val="0.17171296296296296"/>
          <c:w val="0.79553082675340114"/>
          <c:h val="0.62644325227968045"/>
        </c:manualLayout>
      </c:layout>
      <c:scatterChart>
        <c:scatterStyle val="smoothMarker"/>
        <c:varyColors val="0"/>
        <c:ser>
          <c:idx val="0"/>
          <c:order val="0"/>
          <c:tx>
            <c:v>Std rotor angular induction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std!$K$36:$K$50</c:f>
              <c:numCache>
                <c:formatCode>General</c:formatCode>
                <c:ptCount val="15"/>
                <c:pt idx="0">
                  <c:v>0.15</c:v>
                </c:pt>
                <c:pt idx="1">
                  <c:v>0.14000000000000001</c:v>
                </c:pt>
                <c:pt idx="2">
                  <c:v>0.13</c:v>
                </c:pt>
                <c:pt idx="3">
                  <c:v>0.12</c:v>
                </c:pt>
                <c:pt idx="4">
                  <c:v>0.11</c:v>
                </c:pt>
                <c:pt idx="5">
                  <c:v>0.1</c:v>
                </c:pt>
                <c:pt idx="6">
                  <c:v>0.09</c:v>
                </c:pt>
                <c:pt idx="7">
                  <c:v>0.08</c:v>
                </c:pt>
                <c:pt idx="8">
                  <c:v>7.0000000000000007E-2</c:v>
                </c:pt>
                <c:pt idx="9">
                  <c:v>0.06</c:v>
                </c:pt>
                <c:pt idx="10">
                  <c:v>0.05</c:v>
                </c:pt>
                <c:pt idx="11">
                  <c:v>0.04</c:v>
                </c:pt>
                <c:pt idx="12">
                  <c:v>0.03</c:v>
                </c:pt>
                <c:pt idx="13">
                  <c:v>0.02</c:v>
                </c:pt>
                <c:pt idx="14">
                  <c:v>0.01</c:v>
                </c:pt>
              </c:numCache>
            </c:numRef>
          </c:xVal>
          <c:yVal>
            <c:numRef>
              <c:f>std!$R$36:$R$50</c:f>
              <c:numCache>
                <c:formatCode>General</c:formatCode>
                <c:ptCount val="15"/>
                <c:pt idx="0">
                  <c:v>0.485104266544097</c:v>
                </c:pt>
                <c:pt idx="1">
                  <c:v>0.48564994063469774</c:v>
                </c:pt>
                <c:pt idx="2">
                  <c:v>0.48701412586119974</c:v>
                </c:pt>
                <c:pt idx="3">
                  <c:v>0.48803726478107634</c:v>
                </c:pt>
                <c:pt idx="4">
                  <c:v>0.48912241212033919</c:v>
                </c:pt>
                <c:pt idx="5">
                  <c:v>0.49015175188215426</c:v>
                </c:pt>
                <c:pt idx="6">
                  <c:v>0.49110668154070564</c:v>
                </c:pt>
                <c:pt idx="7">
                  <c:v>0.4926413899205202</c:v>
                </c:pt>
                <c:pt idx="8">
                  <c:v>0.49578388803156942</c:v>
                </c:pt>
                <c:pt idx="9">
                  <c:v>0.50133807073947045</c:v>
                </c:pt>
                <c:pt idx="10">
                  <c:v>0.5148435044818398</c:v>
                </c:pt>
                <c:pt idx="11">
                  <c:v>0.54192258122790349</c:v>
                </c:pt>
                <c:pt idx="12">
                  <c:v>0.60160568488736454</c:v>
                </c:pt>
                <c:pt idx="13">
                  <c:v>0.78849906091813271</c:v>
                </c:pt>
                <c:pt idx="14">
                  <c:v>1.1636499982061717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A64-41E6-8B63-80949F87EE62}"/>
            </c:ext>
          </c:extLst>
        </c:ser>
        <c:ser>
          <c:idx val="1"/>
          <c:order val="1"/>
          <c:tx>
            <c:v>18 % rotor angular induction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'18'!$K$36:$K$50</c:f>
              <c:numCache>
                <c:formatCode>General</c:formatCode>
                <c:ptCount val="15"/>
                <c:pt idx="0">
                  <c:v>0.15</c:v>
                </c:pt>
                <c:pt idx="1">
                  <c:v>0.14000000000000001</c:v>
                </c:pt>
                <c:pt idx="2">
                  <c:v>0.13</c:v>
                </c:pt>
                <c:pt idx="3">
                  <c:v>0.12</c:v>
                </c:pt>
                <c:pt idx="4">
                  <c:v>0.11</c:v>
                </c:pt>
                <c:pt idx="5">
                  <c:v>0.1</c:v>
                </c:pt>
                <c:pt idx="6">
                  <c:v>0.09</c:v>
                </c:pt>
                <c:pt idx="7">
                  <c:v>0.08</c:v>
                </c:pt>
                <c:pt idx="8">
                  <c:v>7.0000000000000007E-2</c:v>
                </c:pt>
                <c:pt idx="9">
                  <c:v>0.06</c:v>
                </c:pt>
                <c:pt idx="10">
                  <c:v>0.05</c:v>
                </c:pt>
                <c:pt idx="11">
                  <c:v>0.04</c:v>
                </c:pt>
                <c:pt idx="12">
                  <c:v>0.03</c:v>
                </c:pt>
                <c:pt idx="13">
                  <c:v>0.02</c:v>
                </c:pt>
                <c:pt idx="14">
                  <c:v>0.01</c:v>
                </c:pt>
              </c:numCache>
            </c:numRef>
          </c:xVal>
          <c:yVal>
            <c:numRef>
              <c:f>'18'!$R$36:$R$50</c:f>
              <c:numCache>
                <c:formatCode>General</c:formatCode>
                <c:ptCount val="15"/>
                <c:pt idx="0">
                  <c:v>0.48464953813526301</c:v>
                </c:pt>
                <c:pt idx="1">
                  <c:v>0.48496784802144677</c:v>
                </c:pt>
                <c:pt idx="2">
                  <c:v>0.48648943923562205</c:v>
                </c:pt>
                <c:pt idx="3">
                  <c:v>0.48837831108770186</c:v>
                </c:pt>
                <c:pt idx="4">
                  <c:v>0.48937044579788502</c:v>
                </c:pt>
                <c:pt idx="5">
                  <c:v>0.49015175188215426</c:v>
                </c:pt>
                <c:pt idx="6">
                  <c:v>0.49216771449465158</c:v>
                </c:pt>
                <c:pt idx="7">
                  <c:v>0.49212982046058201</c:v>
                </c:pt>
                <c:pt idx="8">
                  <c:v>0.49597877163535542</c:v>
                </c:pt>
                <c:pt idx="9">
                  <c:v>0.50202016335272148</c:v>
                </c:pt>
                <c:pt idx="10">
                  <c:v>0.51511634152714014</c:v>
                </c:pt>
                <c:pt idx="11">
                  <c:v>0.53885316446827414</c:v>
                </c:pt>
                <c:pt idx="12">
                  <c:v>0.58341654853400504</c:v>
                </c:pt>
                <c:pt idx="13">
                  <c:v>0.72915700356529745</c:v>
                </c:pt>
                <c:pt idx="14">
                  <c:v>1.2618713345143129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A64-41E6-8B63-80949F87EE62}"/>
            </c:ext>
          </c:extLst>
        </c:ser>
        <c:ser>
          <c:idx val="3"/>
          <c:order val="2"/>
          <c:tx>
            <c:v>ring vane aerofoil centre line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'graphs 1ms'!$B$24:$B$25</c:f>
              <c:numCache>
                <c:formatCode>General</c:formatCode>
                <c:ptCount val="2"/>
                <c:pt idx="0">
                  <c:v>2.52E-2</c:v>
                </c:pt>
                <c:pt idx="1">
                  <c:v>2.52E-2</c:v>
                </c:pt>
              </c:numCache>
            </c:numRef>
          </c:xVal>
          <c:yVal>
            <c:numRef>
              <c:f>'graphs 0.5 ms'!$D$22:$D$23</c:f>
              <c:numCache>
                <c:formatCode>General</c:formatCode>
                <c:ptCount val="2"/>
                <c:pt idx="0">
                  <c:v>0</c:v>
                </c:pt>
                <c:pt idx="1">
                  <c:v>1.4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A64-41E6-8B63-80949F87EE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5620351"/>
        <c:axId val="1275032319"/>
      </c:scatterChart>
      <c:valAx>
        <c:axId val="12756203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Blade radius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5032319"/>
        <c:crosses val="autoZero"/>
        <c:crossBetween val="midCat"/>
      </c:valAx>
      <c:valAx>
        <c:axId val="12750323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Angulur induction (</a:t>
                </a:r>
                <a:r>
                  <a:rPr lang="el-GR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α')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562035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1528971906378411"/>
          <c:y val="0.2149054678603266"/>
          <c:w val="0.45183648391881998"/>
          <c:h val="0.3730599848591439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ZA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Angular induction at TSR 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488242652015745"/>
          <c:y val="0.17171296296296296"/>
          <c:w val="0.81501923881571614"/>
          <c:h val="0.63588769589783933"/>
        </c:manualLayout>
      </c:layout>
      <c:scatterChart>
        <c:scatterStyle val="smoothMarker"/>
        <c:varyColors val="0"/>
        <c:ser>
          <c:idx val="0"/>
          <c:order val="0"/>
          <c:tx>
            <c:v>Std rotor angular induction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std!$K$36:$K$50</c:f>
              <c:numCache>
                <c:formatCode>General</c:formatCode>
                <c:ptCount val="15"/>
                <c:pt idx="0">
                  <c:v>0.15</c:v>
                </c:pt>
                <c:pt idx="1">
                  <c:v>0.14000000000000001</c:v>
                </c:pt>
                <c:pt idx="2">
                  <c:v>0.13</c:v>
                </c:pt>
                <c:pt idx="3">
                  <c:v>0.12</c:v>
                </c:pt>
                <c:pt idx="4">
                  <c:v>0.11</c:v>
                </c:pt>
                <c:pt idx="5">
                  <c:v>0.1</c:v>
                </c:pt>
                <c:pt idx="6">
                  <c:v>0.09</c:v>
                </c:pt>
                <c:pt idx="7">
                  <c:v>0.08</c:v>
                </c:pt>
                <c:pt idx="8">
                  <c:v>7.0000000000000007E-2</c:v>
                </c:pt>
                <c:pt idx="9">
                  <c:v>0.06</c:v>
                </c:pt>
                <c:pt idx="10">
                  <c:v>0.05</c:v>
                </c:pt>
                <c:pt idx="11">
                  <c:v>0.04</c:v>
                </c:pt>
                <c:pt idx="12">
                  <c:v>0.03</c:v>
                </c:pt>
                <c:pt idx="13">
                  <c:v>0.02</c:v>
                </c:pt>
                <c:pt idx="14">
                  <c:v>0.01</c:v>
                </c:pt>
              </c:numCache>
            </c:numRef>
          </c:xVal>
          <c:yVal>
            <c:numRef>
              <c:f>std!$U$36:$U$50</c:f>
              <c:numCache>
                <c:formatCode>General</c:formatCode>
                <c:ptCount val="15"/>
                <c:pt idx="0">
                  <c:v>0.48470637918636733</c:v>
                </c:pt>
                <c:pt idx="1">
                  <c:v>0.48488258644479038</c:v>
                </c:pt>
                <c:pt idx="2">
                  <c:v>0.48563682346905829</c:v>
                </c:pt>
                <c:pt idx="3">
                  <c:v>0.48611887930630782</c:v>
                </c:pt>
                <c:pt idx="4">
                  <c:v>0.48647155219156829</c:v>
                </c:pt>
                <c:pt idx="5">
                  <c:v>0.48689475965388085</c:v>
                </c:pt>
                <c:pt idx="6">
                  <c:v>0.48701412586119974</c:v>
                </c:pt>
                <c:pt idx="7">
                  <c:v>0.48731254137949703</c:v>
                </c:pt>
                <c:pt idx="8">
                  <c:v>0.48854883424101436</c:v>
                </c:pt>
                <c:pt idx="9">
                  <c:v>0.49099299943849711</c:v>
                </c:pt>
                <c:pt idx="10">
                  <c:v>0.49942821142236765</c:v>
                </c:pt>
                <c:pt idx="11">
                  <c:v>0.51804933976411927</c:v>
                </c:pt>
                <c:pt idx="12">
                  <c:v>0.56102117439893107</c:v>
                </c:pt>
                <c:pt idx="13">
                  <c:v>0.70784160940120444</c:v>
                </c:pt>
                <c:pt idx="14">
                  <c:v>1.0957817831876995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64D-494A-B749-CF0D7931A4A0}"/>
            </c:ext>
          </c:extLst>
        </c:ser>
        <c:ser>
          <c:idx val="1"/>
          <c:order val="1"/>
          <c:tx>
            <c:v>18 % rotor angular induction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'18'!$K$36:$K$50</c:f>
              <c:numCache>
                <c:formatCode>General</c:formatCode>
                <c:ptCount val="15"/>
                <c:pt idx="0">
                  <c:v>0.15</c:v>
                </c:pt>
                <c:pt idx="1">
                  <c:v>0.14000000000000001</c:v>
                </c:pt>
                <c:pt idx="2">
                  <c:v>0.13</c:v>
                </c:pt>
                <c:pt idx="3">
                  <c:v>0.12</c:v>
                </c:pt>
                <c:pt idx="4">
                  <c:v>0.11</c:v>
                </c:pt>
                <c:pt idx="5">
                  <c:v>0.1</c:v>
                </c:pt>
                <c:pt idx="6">
                  <c:v>0.09</c:v>
                </c:pt>
                <c:pt idx="7">
                  <c:v>0.08</c:v>
                </c:pt>
                <c:pt idx="8">
                  <c:v>7.0000000000000007E-2</c:v>
                </c:pt>
                <c:pt idx="9">
                  <c:v>0.06</c:v>
                </c:pt>
                <c:pt idx="10">
                  <c:v>0.05</c:v>
                </c:pt>
                <c:pt idx="11">
                  <c:v>0.04</c:v>
                </c:pt>
                <c:pt idx="12">
                  <c:v>0.03</c:v>
                </c:pt>
                <c:pt idx="13">
                  <c:v>0.02</c:v>
                </c:pt>
                <c:pt idx="14">
                  <c:v>0.01</c:v>
                </c:pt>
              </c:numCache>
            </c:numRef>
          </c:xVal>
          <c:yVal>
            <c:numRef>
              <c:f>'18'!$U$36:$U$250</c:f>
              <c:numCache>
                <c:formatCode>General</c:formatCode>
                <c:ptCount val="215"/>
                <c:pt idx="0">
                  <c:v>0.48430849182863761</c:v>
                </c:pt>
                <c:pt idx="1">
                  <c:v>0.4842004938315394</c:v>
                </c:pt>
                <c:pt idx="2">
                  <c:v>0.4851777226716778</c:v>
                </c:pt>
                <c:pt idx="3">
                  <c:v>0.48641729482460511</c:v>
                </c:pt>
                <c:pt idx="4">
                  <c:v>0.48668858165942097</c:v>
                </c:pt>
                <c:pt idx="5">
                  <c:v>0.48689475965388085</c:v>
                </c:pt>
                <c:pt idx="6">
                  <c:v>0.48807515881514574</c:v>
                </c:pt>
                <c:pt idx="7">
                  <c:v>0.48656650258375378</c:v>
                </c:pt>
                <c:pt idx="8">
                  <c:v>0.48820778793438885</c:v>
                </c:pt>
                <c:pt idx="9">
                  <c:v>0.49158983047509175</c:v>
                </c:pt>
                <c:pt idx="10">
                  <c:v>0.49990567625164328</c:v>
                </c:pt>
                <c:pt idx="11">
                  <c:v>0.5153636000994436</c:v>
                </c:pt>
                <c:pt idx="12">
                  <c:v>0.53555638350422785</c:v>
                </c:pt>
                <c:pt idx="13">
                  <c:v>0.6236884332413648</c:v>
                </c:pt>
                <c:pt idx="14">
                  <c:v>1.1005564314804563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64D-494A-B749-CF0D7931A4A0}"/>
            </c:ext>
          </c:extLst>
        </c:ser>
        <c:ser>
          <c:idx val="3"/>
          <c:order val="2"/>
          <c:tx>
            <c:v>ring vane aerofoil centre line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'graphs 1ms'!$B$24:$B$25</c:f>
              <c:numCache>
                <c:formatCode>General</c:formatCode>
                <c:ptCount val="2"/>
                <c:pt idx="0">
                  <c:v>2.52E-2</c:v>
                </c:pt>
                <c:pt idx="1">
                  <c:v>2.52E-2</c:v>
                </c:pt>
              </c:numCache>
            </c:numRef>
          </c:xVal>
          <c:yVal>
            <c:numRef>
              <c:f>'graphs 0.5 ms'!$D$22:$D$23</c:f>
              <c:numCache>
                <c:formatCode>General</c:formatCode>
                <c:ptCount val="2"/>
                <c:pt idx="0">
                  <c:v>0</c:v>
                </c:pt>
                <c:pt idx="1">
                  <c:v>1.4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64D-494A-B749-CF0D7931A4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110367"/>
        <c:axId val="223107007"/>
      </c:scatterChart>
      <c:valAx>
        <c:axId val="2231103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Blade radius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3107007"/>
        <c:crosses val="autoZero"/>
        <c:crossBetween val="midCat"/>
      </c:valAx>
      <c:valAx>
        <c:axId val="223107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Angulur induction (</a:t>
                </a:r>
                <a:r>
                  <a:rPr lang="el-GR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α')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31103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3183214256645205"/>
          <c:y val="0.22937779710175296"/>
          <c:w val="0.42663876042681204"/>
          <c:h val="0.3352822103865082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>
                <a:latin typeface="Times New Roman" panose="02020603050405020304" pitchFamily="18" charset="0"/>
                <a:cs typeface="Times New Roman" panose="02020603050405020304" pitchFamily="18" charset="0"/>
              </a:rPr>
              <a:t>Radial velocity profile across blade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704912009802"/>
          <c:y val="0.13115361888664442"/>
          <c:w val="0.72080145643729177"/>
          <c:h val="0.74577613765581752"/>
        </c:manualLayout>
      </c:layout>
      <c:scatterChart>
        <c:scatterStyle val="smoothMarker"/>
        <c:varyColors val="0"/>
        <c:ser>
          <c:idx val="0"/>
          <c:order val="0"/>
          <c:tx>
            <c:v>Standard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'velocity profile at 1'!$A$8:$A$24</c:f>
              <c:numCache>
                <c:formatCode>General</c:formatCode>
                <c:ptCount val="17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</c:numCache>
            </c:numRef>
          </c:xVal>
          <c:yVal>
            <c:numRef>
              <c:f>'velocity profile at 1'!$D$8:$D$24</c:f>
              <c:numCache>
                <c:formatCode>General</c:formatCode>
                <c:ptCount val="17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2C1-4A1C-9CF5-E3F3971FC611}"/>
            </c:ext>
          </c:extLst>
        </c:ser>
        <c:ser>
          <c:idx val="1"/>
          <c:order val="1"/>
          <c:tx>
            <c:v>18% ring vane rotor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'velocity profile at 1'!$A$8:$A$24</c:f>
              <c:numCache>
                <c:formatCode>General</c:formatCode>
                <c:ptCount val="17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</c:numCache>
            </c:numRef>
          </c:xVal>
          <c:yVal>
            <c:numRef>
              <c:f>'velocity profile at 1'!$E$8:$E$24</c:f>
              <c:numCache>
                <c:formatCode>General</c:formatCode>
                <c:ptCount val="17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2C1-4A1C-9CF5-E3F3971FC611}"/>
            </c:ext>
          </c:extLst>
        </c:ser>
        <c:ser>
          <c:idx val="2"/>
          <c:order val="2"/>
          <c:tx>
            <c:v>Ring vane centre line</c:v>
          </c:tx>
          <c:spPr>
            <a:ln w="19050" cap="rnd">
              <a:solidFill>
                <a:schemeClr val="tx1"/>
              </a:solidFill>
              <a:prstDash val="lgDashDot"/>
              <a:round/>
            </a:ln>
            <a:effectLst/>
          </c:spPr>
          <c:marker>
            <c:symbol val="none"/>
          </c:marker>
          <c:xVal>
            <c:numRef>
              <c:f>'velocity profile at 1'!$C$50:$C$51</c:f>
              <c:numCache>
                <c:formatCode>General</c:formatCode>
                <c:ptCount val="2"/>
                <c:pt idx="0">
                  <c:v>2.52E-2</c:v>
                </c:pt>
                <c:pt idx="1">
                  <c:v>2.52E-2</c:v>
                </c:pt>
              </c:numCache>
            </c:numRef>
          </c:xVal>
          <c:yVal>
            <c:numRef>
              <c:f>'velocity profile at 1'!$F$50:$F$51</c:f>
              <c:numCache>
                <c:formatCode>General</c:formatCode>
                <c:ptCount val="2"/>
                <c:pt idx="0">
                  <c:v>-0.02</c:v>
                </c:pt>
                <c:pt idx="1">
                  <c:v>0.12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2C1-4A1C-9CF5-E3F3971FC6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250368"/>
        <c:axId val="536248448"/>
      </c:scatterChart>
      <c:valAx>
        <c:axId val="536250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Blade radius (m)</a:t>
                </a:r>
              </a:p>
            </c:rich>
          </c:tx>
          <c:layout>
            <c:manualLayout>
              <c:xMode val="edge"/>
              <c:yMode val="edge"/>
              <c:x val="0.39525879126541053"/>
              <c:y val="0.887390043817744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6248448"/>
        <c:crosses val="autoZero"/>
        <c:crossBetween val="midCat"/>
      </c:valAx>
      <c:valAx>
        <c:axId val="536248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Radial velocity (m/s)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6250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4046566927401978"/>
          <c:y val="0.20539869754774376"/>
          <c:w val="0.1561701575466185"/>
          <c:h val="0.3991829904095775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>
                <a:latin typeface="Times New Roman" panose="02020603050405020304" pitchFamily="18" charset="0"/>
                <a:cs typeface="Times New Roman" panose="02020603050405020304" pitchFamily="18" charset="0"/>
              </a:rPr>
              <a:t>Tangential velocity profile across blade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004733123624795"/>
          <c:y val="0.13086822548486496"/>
          <c:w val="0.70881959856064547"/>
          <c:h val="0.69376429903847658"/>
        </c:manualLayout>
      </c:layout>
      <c:scatterChart>
        <c:scatterStyle val="smoothMarker"/>
        <c:varyColors val="0"/>
        <c:ser>
          <c:idx val="0"/>
          <c:order val="0"/>
          <c:tx>
            <c:v>Standard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'velocity profile at 1'!$A$8:$A$24</c:f>
              <c:numCache>
                <c:formatCode>General</c:formatCode>
                <c:ptCount val="17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</c:numCache>
            </c:numRef>
          </c:xVal>
          <c:yVal>
            <c:numRef>
              <c:f>'velocity profile at 1'!$F$8:$F$24</c:f>
              <c:numCache>
                <c:formatCode>0.00</c:formatCode>
                <c:ptCount val="17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0BE-4495-9F94-B25DEF1A7CD2}"/>
            </c:ext>
          </c:extLst>
        </c:ser>
        <c:ser>
          <c:idx val="1"/>
          <c:order val="1"/>
          <c:tx>
            <c:v>18% ring vane rotor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'velocity profile at 1'!$A$8:$A$24</c:f>
              <c:numCache>
                <c:formatCode>General</c:formatCode>
                <c:ptCount val="17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</c:numCache>
            </c:numRef>
          </c:xVal>
          <c:yVal>
            <c:numRef>
              <c:f>'velocity profile at 1'!$G$8:$G$24</c:f>
              <c:numCache>
                <c:formatCode>General</c:formatCode>
                <c:ptCount val="17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0BE-4495-9F94-B25DEF1A7CD2}"/>
            </c:ext>
          </c:extLst>
        </c:ser>
        <c:ser>
          <c:idx val="2"/>
          <c:order val="2"/>
          <c:tx>
            <c:v>Ring vane centre line</c:v>
          </c:tx>
          <c:spPr>
            <a:ln w="19050" cap="rnd">
              <a:solidFill>
                <a:schemeClr val="tx1"/>
              </a:solidFill>
              <a:prstDash val="lgDashDot"/>
              <a:round/>
            </a:ln>
            <a:effectLst/>
          </c:spPr>
          <c:marker>
            <c:symbol val="none"/>
          </c:marker>
          <c:xVal>
            <c:numRef>
              <c:f>'velocity profile at 1'!$C$50:$C$51</c:f>
              <c:numCache>
                <c:formatCode>General</c:formatCode>
                <c:ptCount val="2"/>
                <c:pt idx="0">
                  <c:v>2.52E-2</c:v>
                </c:pt>
                <c:pt idx="1">
                  <c:v>2.52E-2</c:v>
                </c:pt>
              </c:numCache>
            </c:numRef>
          </c:xVal>
          <c:yVal>
            <c:numRef>
              <c:f>'velocity profile at 1'!$E$50:$E$51</c:f>
              <c:numCache>
                <c:formatCode>General</c:formatCode>
                <c:ptCount val="2"/>
                <c:pt idx="0">
                  <c:v>-0.02</c:v>
                </c:pt>
                <c:pt idx="1">
                  <c:v>0.14000000000000001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0BE-4495-9F94-B25DEF1A7C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250368"/>
        <c:axId val="536248448"/>
      </c:scatterChart>
      <c:valAx>
        <c:axId val="536250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Blade radius (m)</a:t>
                </a:r>
              </a:p>
            </c:rich>
          </c:tx>
          <c:layout>
            <c:manualLayout>
              <c:xMode val="edge"/>
              <c:yMode val="edge"/>
              <c:x val="0.39650469240978453"/>
              <c:y val="0.8445924424117643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6248448"/>
        <c:crosses val="autoZero"/>
        <c:crossBetween val="midCat"/>
      </c:valAx>
      <c:valAx>
        <c:axId val="536248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Tangential velocity (m/s)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6250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4294213313555943"/>
          <c:y val="0.23916941051210361"/>
          <c:w val="0.15376428722302893"/>
          <c:h val="0.3618516248343208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>
                <a:latin typeface="Times New Roman" panose="02020603050405020304" pitchFamily="18" charset="0"/>
                <a:cs typeface="Times New Roman" panose="02020603050405020304" pitchFamily="18" charset="0"/>
              </a:rPr>
              <a:t>Axial velocity profile across blade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244829509988624"/>
          <c:y val="0.13144001456399054"/>
          <c:w val="0.7032014613343226"/>
          <c:h val="0.72190633461915021"/>
        </c:manualLayout>
      </c:layout>
      <c:scatterChart>
        <c:scatterStyle val="smoothMarker"/>
        <c:varyColors val="0"/>
        <c:ser>
          <c:idx val="0"/>
          <c:order val="0"/>
          <c:tx>
            <c:v>Standard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'velocity profile at 0.5'!$A$8:$A$24</c:f>
              <c:numCache>
                <c:formatCode>General</c:formatCode>
                <c:ptCount val="17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</c:numCache>
            </c:numRef>
          </c:xVal>
          <c:yVal>
            <c:numRef>
              <c:f>'velocity profile at 0.5'!$B$8:$B$24</c:f>
              <c:numCache>
                <c:formatCode>General</c:formatCode>
                <c:ptCount val="17"/>
                <c:pt idx="0">
                  <c:v>0.26100000000000001</c:v>
                </c:pt>
                <c:pt idx="1">
                  <c:v>0.38100000000000001</c:v>
                </c:pt>
                <c:pt idx="2">
                  <c:v>0.377</c:v>
                </c:pt>
                <c:pt idx="3">
                  <c:v>0.26100000000000001</c:v>
                </c:pt>
                <c:pt idx="4">
                  <c:v>0.374</c:v>
                </c:pt>
                <c:pt idx="5">
                  <c:v>0.378</c:v>
                </c:pt>
                <c:pt idx="6">
                  <c:v>0.375</c:v>
                </c:pt>
                <c:pt idx="7">
                  <c:v>0.36899999999999999</c:v>
                </c:pt>
                <c:pt idx="8">
                  <c:v>0.36599999999999999</c:v>
                </c:pt>
                <c:pt idx="9">
                  <c:v>0.371</c:v>
                </c:pt>
                <c:pt idx="10">
                  <c:v>0.26100000000000001</c:v>
                </c:pt>
                <c:pt idx="11">
                  <c:v>0.36599999999999999</c:v>
                </c:pt>
                <c:pt idx="12">
                  <c:v>0.36</c:v>
                </c:pt>
                <c:pt idx="13">
                  <c:v>0.36699999999999999</c:v>
                </c:pt>
                <c:pt idx="14">
                  <c:v>0.38900000000000001</c:v>
                </c:pt>
                <c:pt idx="15">
                  <c:v>0.43099999999999999</c:v>
                </c:pt>
                <c:pt idx="16">
                  <c:v>0.47499999999999998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04B-41CF-95A2-67264BA643EB}"/>
            </c:ext>
          </c:extLst>
        </c:ser>
        <c:ser>
          <c:idx val="1"/>
          <c:order val="1"/>
          <c:tx>
            <c:v>18% ring vane rotor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'velocity profile at 0.5'!$A$8:$A$24</c:f>
              <c:numCache>
                <c:formatCode>General</c:formatCode>
                <c:ptCount val="17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</c:numCache>
            </c:numRef>
          </c:xVal>
          <c:yVal>
            <c:numRef>
              <c:f>'velocity profile at 0.5'!$C$8:$C$24</c:f>
              <c:numCache>
                <c:formatCode>General</c:formatCode>
                <c:ptCount val="17"/>
                <c:pt idx="0">
                  <c:v>0.28499999999999998</c:v>
                </c:pt>
                <c:pt idx="1">
                  <c:v>0.39</c:v>
                </c:pt>
                <c:pt idx="2">
                  <c:v>0.27400000000000002</c:v>
                </c:pt>
                <c:pt idx="3">
                  <c:v>0.28499999999999998</c:v>
                </c:pt>
                <c:pt idx="4">
                  <c:v>0.39900000000000002</c:v>
                </c:pt>
                <c:pt idx="5">
                  <c:v>0.38800000000000001</c:v>
                </c:pt>
                <c:pt idx="6">
                  <c:v>0.38</c:v>
                </c:pt>
                <c:pt idx="7">
                  <c:v>0.372</c:v>
                </c:pt>
                <c:pt idx="8">
                  <c:v>0.36799999999999999</c:v>
                </c:pt>
                <c:pt idx="9">
                  <c:v>0.374</c:v>
                </c:pt>
                <c:pt idx="10">
                  <c:v>0.28499999999999998</c:v>
                </c:pt>
                <c:pt idx="11">
                  <c:v>0.36899999999999999</c:v>
                </c:pt>
                <c:pt idx="12">
                  <c:v>0.36499999999999999</c:v>
                </c:pt>
                <c:pt idx="13">
                  <c:v>0.371</c:v>
                </c:pt>
                <c:pt idx="14">
                  <c:v>0.39200000000000002</c:v>
                </c:pt>
                <c:pt idx="15">
                  <c:v>0.432</c:v>
                </c:pt>
                <c:pt idx="16">
                  <c:v>0.47899999999999998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04B-41CF-95A2-67264BA643EB}"/>
            </c:ext>
          </c:extLst>
        </c:ser>
        <c:ser>
          <c:idx val="2"/>
          <c:order val="2"/>
          <c:tx>
            <c:v>Ring vane centre line</c:v>
          </c:tx>
          <c:spPr>
            <a:ln w="19050" cap="rnd">
              <a:solidFill>
                <a:schemeClr val="tx1"/>
              </a:solidFill>
              <a:prstDash val="lgDashDot"/>
              <a:round/>
            </a:ln>
            <a:effectLst/>
          </c:spPr>
          <c:marker>
            <c:symbol val="none"/>
          </c:marker>
          <c:xVal>
            <c:numRef>
              <c:f>'velocity profile at 0.5'!$C$50:$C$51</c:f>
              <c:numCache>
                <c:formatCode>General</c:formatCode>
                <c:ptCount val="2"/>
                <c:pt idx="0">
                  <c:v>2.52E-2</c:v>
                </c:pt>
                <c:pt idx="1">
                  <c:v>2.52E-2</c:v>
                </c:pt>
              </c:numCache>
            </c:numRef>
          </c:xVal>
          <c:yVal>
            <c:numRef>
              <c:f>'velocity profile at 0.5'!$D$50:$D$51</c:f>
              <c:numCache>
                <c:formatCode>General</c:formatCode>
                <c:ptCount val="2"/>
                <c:pt idx="0">
                  <c:v>0</c:v>
                </c:pt>
                <c:pt idx="1">
                  <c:v>0.6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04B-41CF-95A2-67264BA643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250368"/>
        <c:axId val="536248448"/>
      </c:scatterChart>
      <c:valAx>
        <c:axId val="536250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Blade radius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6248448"/>
        <c:crosses val="autoZero"/>
        <c:crossBetween val="midCat"/>
      </c:valAx>
      <c:valAx>
        <c:axId val="536248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Axial velocity (m/S)</a:t>
                </a:r>
              </a:p>
            </c:rich>
          </c:tx>
          <c:layout>
            <c:manualLayout>
              <c:xMode val="edge"/>
              <c:yMode val="edge"/>
              <c:x val="1.9246962588716467E-2"/>
              <c:y val="0.337851037325959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6250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0685407828171607"/>
          <c:y val="0.23584519166125531"/>
          <c:w val="0.18022886078251407"/>
          <c:h val="0.3381580852366147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>
                <a:latin typeface="Times New Roman" panose="02020603050405020304" pitchFamily="18" charset="0"/>
                <a:cs typeface="Times New Roman" panose="02020603050405020304" pitchFamily="18" charset="0"/>
              </a:rPr>
              <a:t>Radial velocity profile across blade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704912009802"/>
          <c:y val="0.13115361888664442"/>
          <c:w val="0.72080145643729177"/>
          <c:h val="0.74577613765581752"/>
        </c:manualLayout>
      </c:layout>
      <c:scatterChart>
        <c:scatterStyle val="smoothMarker"/>
        <c:varyColors val="0"/>
        <c:ser>
          <c:idx val="0"/>
          <c:order val="0"/>
          <c:tx>
            <c:v>Standard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'velocity profile at 0.5'!$A$8:$A$24</c:f>
              <c:numCache>
                <c:formatCode>General</c:formatCode>
                <c:ptCount val="17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</c:numCache>
            </c:numRef>
          </c:xVal>
          <c:yVal>
            <c:numRef>
              <c:f>'velocity profile at 0.5'!$D$8:$D$24</c:f>
              <c:numCache>
                <c:formatCode>General</c:formatCode>
                <c:ptCount val="17"/>
                <c:pt idx="0">
                  <c:v>-8.9999999999999993E-3</c:v>
                </c:pt>
                <c:pt idx="1">
                  <c:v>-6.0000000000000001E-3</c:v>
                </c:pt>
                <c:pt idx="2">
                  <c:v>2E-3</c:v>
                </c:pt>
                <c:pt idx="3">
                  <c:v>-8.9999999999999993E-3</c:v>
                </c:pt>
                <c:pt idx="4">
                  <c:v>8.9999999999999993E-3</c:v>
                </c:pt>
                <c:pt idx="5">
                  <c:v>1.2999999999999999E-2</c:v>
                </c:pt>
                <c:pt idx="6">
                  <c:v>1.6E-2</c:v>
                </c:pt>
                <c:pt idx="7">
                  <c:v>0.02</c:v>
                </c:pt>
                <c:pt idx="8">
                  <c:v>2.5000000000000001E-2</c:v>
                </c:pt>
                <c:pt idx="9">
                  <c:v>3.2000000000000001E-2</c:v>
                </c:pt>
                <c:pt idx="10">
                  <c:v>-8.9999999999999993E-3</c:v>
                </c:pt>
                <c:pt idx="11">
                  <c:v>4.1000000000000002E-2</c:v>
                </c:pt>
                <c:pt idx="12">
                  <c:v>5.8000000000000003E-2</c:v>
                </c:pt>
                <c:pt idx="13">
                  <c:v>7.6999999999999999E-2</c:v>
                </c:pt>
                <c:pt idx="14">
                  <c:v>9.2999999999999999E-2</c:v>
                </c:pt>
                <c:pt idx="15">
                  <c:v>0.10199999999999999</c:v>
                </c:pt>
                <c:pt idx="16">
                  <c:v>9.2999999999999999E-2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F11-4AC8-A9B5-654249FDB555}"/>
            </c:ext>
          </c:extLst>
        </c:ser>
        <c:ser>
          <c:idx val="1"/>
          <c:order val="1"/>
          <c:tx>
            <c:v>18% ring vane rotor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'velocity profile at 0.5'!$A$8:$A$24</c:f>
              <c:numCache>
                <c:formatCode>General</c:formatCode>
                <c:ptCount val="17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</c:numCache>
            </c:numRef>
          </c:xVal>
          <c:yVal>
            <c:numRef>
              <c:f>'velocity profile at 0.5'!$E$8:$E$24</c:f>
              <c:numCache>
                <c:formatCode>General</c:formatCode>
                <c:ptCount val="17"/>
                <c:pt idx="0">
                  <c:v>8.0000000000000002E-3</c:v>
                </c:pt>
                <c:pt idx="1">
                  <c:v>4.2999999999999997E-2</c:v>
                </c:pt>
                <c:pt idx="2">
                  <c:v>2.4E-2</c:v>
                </c:pt>
                <c:pt idx="3">
                  <c:v>8.0000000000000002E-3</c:v>
                </c:pt>
                <c:pt idx="4">
                  <c:v>-1E-3</c:v>
                </c:pt>
                <c:pt idx="5">
                  <c:v>1.2E-2</c:v>
                </c:pt>
                <c:pt idx="6">
                  <c:v>1.6E-2</c:v>
                </c:pt>
                <c:pt idx="7">
                  <c:v>0.02</c:v>
                </c:pt>
                <c:pt idx="8">
                  <c:v>2.5000000000000001E-2</c:v>
                </c:pt>
                <c:pt idx="9">
                  <c:v>3.2000000000000001E-2</c:v>
                </c:pt>
                <c:pt idx="10">
                  <c:v>8.0000000000000002E-3</c:v>
                </c:pt>
                <c:pt idx="11">
                  <c:v>4.1000000000000002E-2</c:v>
                </c:pt>
                <c:pt idx="12">
                  <c:v>5.8999999999999997E-2</c:v>
                </c:pt>
                <c:pt idx="13">
                  <c:v>7.6999999999999999E-2</c:v>
                </c:pt>
                <c:pt idx="14">
                  <c:v>9.1999999999999998E-2</c:v>
                </c:pt>
                <c:pt idx="15">
                  <c:v>0.10100000000000001</c:v>
                </c:pt>
                <c:pt idx="16">
                  <c:v>9.0999999999999998E-2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F11-4AC8-A9B5-654249FDB555}"/>
            </c:ext>
          </c:extLst>
        </c:ser>
        <c:ser>
          <c:idx val="2"/>
          <c:order val="2"/>
          <c:tx>
            <c:v>Ring vane centre line</c:v>
          </c:tx>
          <c:spPr>
            <a:ln w="19050" cap="rnd">
              <a:solidFill>
                <a:schemeClr val="tx1"/>
              </a:solidFill>
              <a:prstDash val="lgDashDot"/>
              <a:round/>
            </a:ln>
            <a:effectLst/>
          </c:spPr>
          <c:marker>
            <c:symbol val="none"/>
          </c:marker>
          <c:xVal>
            <c:numRef>
              <c:f>'velocity profile at 0.5'!$C$50:$C$51</c:f>
              <c:numCache>
                <c:formatCode>General</c:formatCode>
                <c:ptCount val="2"/>
                <c:pt idx="0">
                  <c:v>2.52E-2</c:v>
                </c:pt>
                <c:pt idx="1">
                  <c:v>2.52E-2</c:v>
                </c:pt>
              </c:numCache>
            </c:numRef>
          </c:xVal>
          <c:yVal>
            <c:numRef>
              <c:f>'velocity profile at 0.5'!$F$50:$F$51</c:f>
              <c:numCache>
                <c:formatCode>General</c:formatCode>
                <c:ptCount val="2"/>
                <c:pt idx="0">
                  <c:v>-0.02</c:v>
                </c:pt>
                <c:pt idx="1">
                  <c:v>0.12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F11-4AC8-A9B5-654249FDB5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250368"/>
        <c:axId val="536248448"/>
      </c:scatterChart>
      <c:valAx>
        <c:axId val="536250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Blade radius (m)</a:t>
                </a:r>
              </a:p>
            </c:rich>
          </c:tx>
          <c:layout>
            <c:manualLayout>
              <c:xMode val="edge"/>
              <c:yMode val="edge"/>
              <c:x val="0.39525879126541053"/>
              <c:y val="0.887390043817744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6248448"/>
        <c:crosses val="autoZero"/>
        <c:crossBetween val="midCat"/>
      </c:valAx>
      <c:valAx>
        <c:axId val="536248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Radial velocity (m/s)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6250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4046566927401978"/>
          <c:y val="0.20539869754774376"/>
          <c:w val="0.1561701575466185"/>
          <c:h val="0.3991829904095775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>
                <a:latin typeface="Times New Roman" panose="02020603050405020304" pitchFamily="18" charset="0"/>
                <a:cs typeface="Times New Roman" panose="02020603050405020304" pitchFamily="18" charset="0"/>
              </a:rPr>
              <a:t>Tangential velocity profile across blade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004733123624795"/>
          <c:y val="0.13086822548486496"/>
          <c:w val="0.70881959856064547"/>
          <c:h val="0.69376429903847658"/>
        </c:manualLayout>
      </c:layout>
      <c:scatterChart>
        <c:scatterStyle val="smoothMarker"/>
        <c:varyColors val="0"/>
        <c:ser>
          <c:idx val="0"/>
          <c:order val="0"/>
          <c:tx>
            <c:v>Standard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'velocity profile at 0.5'!$A$8:$A$24</c:f>
              <c:numCache>
                <c:formatCode>General</c:formatCode>
                <c:ptCount val="17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</c:numCache>
            </c:numRef>
          </c:xVal>
          <c:yVal>
            <c:numRef>
              <c:f>'velocity profile at 0.5'!$F$8:$F$24</c:f>
              <c:numCache>
                <c:formatCode>0.00</c:formatCode>
                <c:ptCount val="17"/>
                <c:pt idx="0">
                  <c:v>0.03</c:v>
                </c:pt>
                <c:pt idx="1">
                  <c:v>3.0000000000000001E-3</c:v>
                </c:pt>
                <c:pt idx="2">
                  <c:v>7.0000000000000001E-3</c:v>
                </c:pt>
                <c:pt idx="3">
                  <c:v>0.03</c:v>
                </c:pt>
                <c:pt idx="4">
                  <c:v>8.0000000000000002E-3</c:v>
                </c:pt>
                <c:pt idx="5">
                  <c:v>5.0000000000000001E-3</c:v>
                </c:pt>
                <c:pt idx="6">
                  <c:v>-2E-3</c:v>
                </c:pt>
                <c:pt idx="7">
                  <c:v>0</c:v>
                </c:pt>
                <c:pt idx="8">
                  <c:v>7.0000000000000001E-3</c:v>
                </c:pt>
                <c:pt idx="9">
                  <c:v>1.2E-2</c:v>
                </c:pt>
                <c:pt idx="10">
                  <c:v>0.03</c:v>
                </c:pt>
                <c:pt idx="11">
                  <c:v>5.0000000000000001E-3</c:v>
                </c:pt>
                <c:pt idx="12">
                  <c:v>-1E-3</c:v>
                </c:pt>
                <c:pt idx="13">
                  <c:v>-5.0000000000000001E-3</c:v>
                </c:pt>
                <c:pt idx="14">
                  <c:v>-5.0000000000000001E-3</c:v>
                </c:pt>
                <c:pt idx="15">
                  <c:v>-6.0000000000000001E-3</c:v>
                </c:pt>
                <c:pt idx="16">
                  <c:v>-3.0000000000000001E-3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D86-43D0-AB5A-171301F8FB3C}"/>
            </c:ext>
          </c:extLst>
        </c:ser>
        <c:ser>
          <c:idx val="1"/>
          <c:order val="1"/>
          <c:tx>
            <c:v>18% ring vane rotor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'velocity profile at 0.5'!$A$8:$A$24</c:f>
              <c:numCache>
                <c:formatCode>General</c:formatCode>
                <c:ptCount val="17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</c:numCache>
            </c:numRef>
          </c:xVal>
          <c:yVal>
            <c:numRef>
              <c:f>'velocity profile at 0.5'!$G$8:$G$24</c:f>
              <c:numCache>
                <c:formatCode>General</c:formatCode>
                <c:ptCount val="17"/>
                <c:pt idx="0">
                  <c:v>0.109</c:v>
                </c:pt>
                <c:pt idx="1">
                  <c:v>0.126</c:v>
                </c:pt>
                <c:pt idx="2">
                  <c:v>0.105</c:v>
                </c:pt>
                <c:pt idx="3">
                  <c:v>0.109</c:v>
                </c:pt>
                <c:pt idx="4">
                  <c:v>8.9999999999999993E-3</c:v>
                </c:pt>
                <c:pt idx="5">
                  <c:v>5.0000000000000001E-3</c:v>
                </c:pt>
                <c:pt idx="6">
                  <c:v>-2E-3</c:v>
                </c:pt>
                <c:pt idx="7">
                  <c:v>1E-3</c:v>
                </c:pt>
                <c:pt idx="8">
                  <c:v>8.0000000000000002E-3</c:v>
                </c:pt>
                <c:pt idx="9">
                  <c:v>1.0999999999999999E-2</c:v>
                </c:pt>
                <c:pt idx="10">
                  <c:v>0.09</c:v>
                </c:pt>
                <c:pt idx="11">
                  <c:v>5.0000000000000001E-3</c:v>
                </c:pt>
                <c:pt idx="12">
                  <c:v>-1E-3</c:v>
                </c:pt>
                <c:pt idx="13">
                  <c:v>-5.0000000000000001E-3</c:v>
                </c:pt>
                <c:pt idx="14">
                  <c:v>-5.0000000000000001E-3</c:v>
                </c:pt>
                <c:pt idx="15">
                  <c:v>-5.0000000000000001E-3</c:v>
                </c:pt>
                <c:pt idx="16">
                  <c:v>-2E-3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D86-43D0-AB5A-171301F8FB3C}"/>
            </c:ext>
          </c:extLst>
        </c:ser>
        <c:ser>
          <c:idx val="2"/>
          <c:order val="2"/>
          <c:tx>
            <c:v>Ring vane centre line</c:v>
          </c:tx>
          <c:spPr>
            <a:ln w="19050" cap="rnd">
              <a:solidFill>
                <a:schemeClr val="tx1"/>
              </a:solidFill>
              <a:prstDash val="lgDashDot"/>
              <a:round/>
            </a:ln>
            <a:effectLst/>
          </c:spPr>
          <c:marker>
            <c:symbol val="none"/>
          </c:marker>
          <c:xVal>
            <c:numRef>
              <c:f>'velocity profile at 0.5'!$C$50:$C$51</c:f>
              <c:numCache>
                <c:formatCode>General</c:formatCode>
                <c:ptCount val="2"/>
                <c:pt idx="0">
                  <c:v>2.52E-2</c:v>
                </c:pt>
                <c:pt idx="1">
                  <c:v>2.52E-2</c:v>
                </c:pt>
              </c:numCache>
            </c:numRef>
          </c:xVal>
          <c:yVal>
            <c:numRef>
              <c:f>'velocity profile at 0.5'!$E$50:$E$51</c:f>
              <c:numCache>
                <c:formatCode>General</c:formatCode>
                <c:ptCount val="2"/>
                <c:pt idx="0">
                  <c:v>-0.02</c:v>
                </c:pt>
                <c:pt idx="1">
                  <c:v>0.14000000000000001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D86-43D0-AB5A-171301F8FB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250368"/>
        <c:axId val="536248448"/>
      </c:scatterChart>
      <c:valAx>
        <c:axId val="536250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Blade radius (m)</a:t>
                </a:r>
              </a:p>
            </c:rich>
          </c:tx>
          <c:layout>
            <c:manualLayout>
              <c:xMode val="edge"/>
              <c:yMode val="edge"/>
              <c:x val="0.39650469240978453"/>
              <c:y val="0.8445924424117643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6248448"/>
        <c:crosses val="autoZero"/>
        <c:crossBetween val="midCat"/>
      </c:valAx>
      <c:valAx>
        <c:axId val="536248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Tangential velocity (m/s)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6250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4294213313555943"/>
          <c:y val="0.23916941051210361"/>
          <c:w val="0.15376428722302893"/>
          <c:h val="0.3618516248343208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ZA">
                <a:latin typeface="Times New Roman" panose="02020603050405020304" pitchFamily="18" charset="0"/>
                <a:cs typeface="Times New Roman" panose="02020603050405020304" pitchFamily="18" charset="0"/>
              </a:rPr>
              <a:t>Axial induction at 4,7</a:t>
            </a:r>
            <a:r>
              <a:rPr lang="en-ZA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TSR</a:t>
            </a:r>
            <a:endParaRPr lang="en-ZA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ZA"/>
        </a:p>
      </c:txPr>
    </c:title>
    <c:autoTitleDeleted val="0"/>
    <c:plotArea>
      <c:layout>
        <c:manualLayout>
          <c:layoutTarget val="inner"/>
          <c:xMode val="edge"/>
          <c:yMode val="edge"/>
          <c:x val="0.10928297863756881"/>
          <c:y val="0.10850566761682881"/>
          <c:w val="0.80267544593521234"/>
          <c:h val="0.7085395418366045"/>
        </c:manualLayout>
      </c:layout>
      <c:scatterChart>
        <c:scatterStyle val="smoothMarker"/>
        <c:varyColors val="0"/>
        <c:ser>
          <c:idx val="0"/>
          <c:order val="0"/>
          <c:tx>
            <c:v>Std rotor axial induction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std!$A$10:$A$24</c:f>
              <c:numCache>
                <c:formatCode>General</c:formatCode>
                <c:ptCount val="15"/>
                <c:pt idx="0">
                  <c:v>0.15</c:v>
                </c:pt>
                <c:pt idx="1">
                  <c:v>0.14000000000000001</c:v>
                </c:pt>
                <c:pt idx="2">
                  <c:v>0.13</c:v>
                </c:pt>
                <c:pt idx="3">
                  <c:v>0.12</c:v>
                </c:pt>
                <c:pt idx="4">
                  <c:v>0.11</c:v>
                </c:pt>
                <c:pt idx="5">
                  <c:v>0.1</c:v>
                </c:pt>
                <c:pt idx="6">
                  <c:v>0.09</c:v>
                </c:pt>
                <c:pt idx="7">
                  <c:v>0.08</c:v>
                </c:pt>
                <c:pt idx="8">
                  <c:v>7.0000000000000007E-2</c:v>
                </c:pt>
                <c:pt idx="9">
                  <c:v>0.06</c:v>
                </c:pt>
                <c:pt idx="10">
                  <c:v>0.05</c:v>
                </c:pt>
                <c:pt idx="11">
                  <c:v>0.04</c:v>
                </c:pt>
                <c:pt idx="12">
                  <c:v>0.03</c:v>
                </c:pt>
                <c:pt idx="13">
                  <c:v>0.02</c:v>
                </c:pt>
                <c:pt idx="14">
                  <c:v>0.01</c:v>
                </c:pt>
              </c:numCache>
            </c:numRef>
          </c:xVal>
          <c:yVal>
            <c:numRef>
              <c:f>std!$D$10:$D$24</c:f>
              <c:numCache>
                <c:formatCode>General</c:formatCode>
                <c:ptCount val="15"/>
                <c:pt idx="0">
                  <c:v>3.2000000000000028E-2</c:v>
                </c:pt>
                <c:pt idx="1">
                  <c:v>0.11399999999999999</c:v>
                </c:pt>
                <c:pt idx="2">
                  <c:v>0.19799999999999995</c:v>
                </c:pt>
                <c:pt idx="3">
                  <c:v>0.24199999999999999</c:v>
                </c:pt>
                <c:pt idx="4">
                  <c:v>0.248</c:v>
                </c:pt>
                <c:pt idx="5">
                  <c:v>0.22999999999999998</c:v>
                </c:pt>
                <c:pt idx="6">
                  <c:v>0.21999999999999997</c:v>
                </c:pt>
                <c:pt idx="7">
                  <c:v>0.26800000000000002</c:v>
                </c:pt>
                <c:pt idx="8">
                  <c:v>0.27</c:v>
                </c:pt>
                <c:pt idx="9">
                  <c:v>0.25600000000000001</c:v>
                </c:pt>
                <c:pt idx="10">
                  <c:v>0.23599999999999999</c:v>
                </c:pt>
                <c:pt idx="11">
                  <c:v>0.26600000000000001</c:v>
                </c:pt>
                <c:pt idx="12">
                  <c:v>0.248</c:v>
                </c:pt>
                <c:pt idx="13">
                  <c:v>0.26400000000000001</c:v>
                </c:pt>
                <c:pt idx="14">
                  <c:v>0.49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D00-4AC3-B9EF-1F9F0E437B69}"/>
            </c:ext>
          </c:extLst>
        </c:ser>
        <c:ser>
          <c:idx val="1"/>
          <c:order val="1"/>
          <c:tx>
            <c:v>18% rotor axial induction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'18'!$A$10:$A$24</c:f>
              <c:numCache>
                <c:formatCode>General</c:formatCode>
                <c:ptCount val="15"/>
                <c:pt idx="0">
                  <c:v>0.15</c:v>
                </c:pt>
                <c:pt idx="1">
                  <c:v>0.14000000000000001</c:v>
                </c:pt>
                <c:pt idx="2">
                  <c:v>0.13</c:v>
                </c:pt>
                <c:pt idx="3">
                  <c:v>0.12</c:v>
                </c:pt>
                <c:pt idx="4">
                  <c:v>0.11</c:v>
                </c:pt>
                <c:pt idx="5">
                  <c:v>0.1</c:v>
                </c:pt>
                <c:pt idx="6">
                  <c:v>0.09</c:v>
                </c:pt>
                <c:pt idx="7">
                  <c:v>0.08</c:v>
                </c:pt>
                <c:pt idx="8">
                  <c:v>7.0000000000000007E-2</c:v>
                </c:pt>
                <c:pt idx="9">
                  <c:v>0.06</c:v>
                </c:pt>
                <c:pt idx="10">
                  <c:v>0.05</c:v>
                </c:pt>
                <c:pt idx="11">
                  <c:v>0.04</c:v>
                </c:pt>
                <c:pt idx="12">
                  <c:v>0.03</c:v>
                </c:pt>
                <c:pt idx="13">
                  <c:v>0.02</c:v>
                </c:pt>
                <c:pt idx="14">
                  <c:v>0.01</c:v>
                </c:pt>
              </c:numCache>
            </c:numRef>
          </c:xVal>
          <c:yVal>
            <c:numRef>
              <c:f>'18'!$D$10:$D$24</c:f>
              <c:numCache>
                <c:formatCode>General</c:formatCode>
                <c:ptCount val="15"/>
                <c:pt idx="0">
                  <c:v>2.0000000000000018E-2</c:v>
                </c:pt>
                <c:pt idx="1">
                  <c:v>9.1999999999999971E-2</c:v>
                </c:pt>
                <c:pt idx="2">
                  <c:v>0.17000000000000004</c:v>
                </c:pt>
                <c:pt idx="3">
                  <c:v>0.21399999999999997</c:v>
                </c:pt>
                <c:pt idx="4">
                  <c:v>0.22799999999999998</c:v>
                </c:pt>
                <c:pt idx="5">
                  <c:v>0.21999999999999997</c:v>
                </c:pt>
                <c:pt idx="6">
                  <c:v>0.21799999999999997</c:v>
                </c:pt>
                <c:pt idx="7">
                  <c:v>0.24199999999999999</c:v>
                </c:pt>
                <c:pt idx="8">
                  <c:v>0.24399999999999999</c:v>
                </c:pt>
                <c:pt idx="9">
                  <c:v>0.23199999999999998</c:v>
                </c:pt>
                <c:pt idx="10">
                  <c:v>0.21599999999999997</c:v>
                </c:pt>
                <c:pt idx="11">
                  <c:v>0.19799999999999995</c:v>
                </c:pt>
                <c:pt idx="12">
                  <c:v>0.42400000000000004</c:v>
                </c:pt>
                <c:pt idx="13">
                  <c:v>0.21999999999999997</c:v>
                </c:pt>
                <c:pt idx="14">
                  <c:v>0.43200000000000005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D00-4AC3-B9EF-1F9F0E437B69}"/>
            </c:ext>
          </c:extLst>
        </c:ser>
        <c:ser>
          <c:idx val="3"/>
          <c:order val="2"/>
          <c:tx>
            <c:v>ring vane aerofoil centre line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'graphs 0.5 ms'!$B$24:$B$25</c:f>
              <c:numCache>
                <c:formatCode>General</c:formatCode>
                <c:ptCount val="2"/>
                <c:pt idx="0">
                  <c:v>2.52E-2</c:v>
                </c:pt>
                <c:pt idx="1">
                  <c:v>2.52E-2</c:v>
                </c:pt>
              </c:numCache>
            </c:numRef>
          </c:xVal>
          <c:yVal>
            <c:numRef>
              <c:f>'graphs 0.5 ms'!$C$22:$C$23</c:f>
              <c:numCache>
                <c:formatCode>General</c:formatCode>
                <c:ptCount val="2"/>
                <c:pt idx="0">
                  <c:v>0</c:v>
                </c:pt>
                <c:pt idx="1">
                  <c:v>0.6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2D00-4AC3-B9EF-1F9F0E437B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9028975"/>
        <c:axId val="1129029455"/>
      </c:scatterChart>
      <c:valAx>
        <c:axId val="11290289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Blade radius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9029455"/>
        <c:crosses val="autoZero"/>
        <c:crossBetween val="midCat"/>
      </c:valAx>
      <c:valAx>
        <c:axId val="11290294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Axial induction (</a:t>
                </a:r>
                <a:r>
                  <a:rPr lang="el-GR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α)</a:t>
                </a:r>
              </a:p>
            </c:rich>
          </c:tx>
          <c:layout>
            <c:manualLayout>
              <c:xMode val="edge"/>
              <c:yMode val="edge"/>
              <c:x val="1.2540134387098971E-2"/>
              <c:y val="0.2586315219453116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90289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6397678114503057"/>
          <c:y val="0.19178169800685058"/>
          <c:w val="0.46485592048395319"/>
          <c:h val="0.3447266540046671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ZA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Axial induction at peak (5,3 TSR)</a:t>
            </a:r>
          </a:p>
        </c:rich>
      </c:tx>
      <c:layout>
        <c:manualLayout>
          <c:xMode val="edge"/>
          <c:yMode val="edge"/>
          <c:x val="0.30553301744127426"/>
          <c:y val="2.77776315217920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372598044157677"/>
          <c:y val="0.15348004417515795"/>
          <c:w val="0.79428531101925592"/>
          <c:h val="0.68704184398376733"/>
        </c:manualLayout>
      </c:layout>
      <c:scatterChart>
        <c:scatterStyle val="smoothMarker"/>
        <c:varyColors val="0"/>
        <c:ser>
          <c:idx val="0"/>
          <c:order val="0"/>
          <c:tx>
            <c:v>Std rotor axial induction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std!$A$10:$A$24</c:f>
              <c:numCache>
                <c:formatCode>General</c:formatCode>
                <c:ptCount val="15"/>
                <c:pt idx="0">
                  <c:v>0.15</c:v>
                </c:pt>
                <c:pt idx="1">
                  <c:v>0.14000000000000001</c:v>
                </c:pt>
                <c:pt idx="2">
                  <c:v>0.13</c:v>
                </c:pt>
                <c:pt idx="3">
                  <c:v>0.12</c:v>
                </c:pt>
                <c:pt idx="4">
                  <c:v>0.11</c:v>
                </c:pt>
                <c:pt idx="5">
                  <c:v>0.1</c:v>
                </c:pt>
                <c:pt idx="6">
                  <c:v>0.09</c:v>
                </c:pt>
                <c:pt idx="7">
                  <c:v>0.08</c:v>
                </c:pt>
                <c:pt idx="8">
                  <c:v>7.0000000000000007E-2</c:v>
                </c:pt>
                <c:pt idx="9">
                  <c:v>0.06</c:v>
                </c:pt>
                <c:pt idx="10">
                  <c:v>0.05</c:v>
                </c:pt>
                <c:pt idx="11">
                  <c:v>0.04</c:v>
                </c:pt>
                <c:pt idx="12">
                  <c:v>0.03</c:v>
                </c:pt>
                <c:pt idx="13">
                  <c:v>0.02</c:v>
                </c:pt>
                <c:pt idx="14">
                  <c:v>0.01</c:v>
                </c:pt>
              </c:numCache>
            </c:numRef>
          </c:xVal>
          <c:yVal>
            <c:numRef>
              <c:f>std!$F$10:$F$24</c:f>
              <c:numCache>
                <c:formatCode>General</c:formatCode>
                <c:ptCount val="15"/>
                <c:pt idx="0">
                  <c:v>4.6000000000000041E-2</c:v>
                </c:pt>
                <c:pt idx="1">
                  <c:v>0.14000000000000001</c:v>
                </c:pt>
                <c:pt idx="2">
                  <c:v>0.22799999999999998</c:v>
                </c:pt>
                <c:pt idx="3">
                  <c:v>0.27200000000000002</c:v>
                </c:pt>
                <c:pt idx="4">
                  <c:v>0.28000000000000003</c:v>
                </c:pt>
                <c:pt idx="5">
                  <c:v>0.26200000000000001</c:v>
                </c:pt>
                <c:pt idx="6">
                  <c:v>0.25</c:v>
                </c:pt>
                <c:pt idx="7">
                  <c:v>0.28400000000000003</c:v>
                </c:pt>
                <c:pt idx="8">
                  <c:v>0.27</c:v>
                </c:pt>
                <c:pt idx="9">
                  <c:v>0.252</c:v>
                </c:pt>
                <c:pt idx="10">
                  <c:v>0.23799999999999999</c:v>
                </c:pt>
                <c:pt idx="11">
                  <c:v>0.26400000000000001</c:v>
                </c:pt>
                <c:pt idx="12">
                  <c:v>0.246</c:v>
                </c:pt>
                <c:pt idx="13">
                  <c:v>0.26</c:v>
                </c:pt>
                <c:pt idx="14">
                  <c:v>0.49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B16-436B-A5BC-38694223FF79}"/>
            </c:ext>
          </c:extLst>
        </c:ser>
        <c:ser>
          <c:idx val="1"/>
          <c:order val="1"/>
          <c:tx>
            <c:v>18% rotor axial induction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'18'!$A$10:$A$24</c:f>
              <c:numCache>
                <c:formatCode>General</c:formatCode>
                <c:ptCount val="15"/>
                <c:pt idx="0">
                  <c:v>0.15</c:v>
                </c:pt>
                <c:pt idx="1">
                  <c:v>0.14000000000000001</c:v>
                </c:pt>
                <c:pt idx="2">
                  <c:v>0.13</c:v>
                </c:pt>
                <c:pt idx="3">
                  <c:v>0.12</c:v>
                </c:pt>
                <c:pt idx="4">
                  <c:v>0.11</c:v>
                </c:pt>
                <c:pt idx="5">
                  <c:v>0.1</c:v>
                </c:pt>
                <c:pt idx="6">
                  <c:v>0.09</c:v>
                </c:pt>
                <c:pt idx="7">
                  <c:v>0.08</c:v>
                </c:pt>
                <c:pt idx="8">
                  <c:v>7.0000000000000007E-2</c:v>
                </c:pt>
                <c:pt idx="9">
                  <c:v>0.06</c:v>
                </c:pt>
                <c:pt idx="10">
                  <c:v>0.05</c:v>
                </c:pt>
                <c:pt idx="11">
                  <c:v>0.04</c:v>
                </c:pt>
                <c:pt idx="12">
                  <c:v>0.03</c:v>
                </c:pt>
                <c:pt idx="13">
                  <c:v>0.02</c:v>
                </c:pt>
                <c:pt idx="14">
                  <c:v>0.01</c:v>
                </c:pt>
              </c:numCache>
            </c:numRef>
          </c:xVal>
          <c:yVal>
            <c:numRef>
              <c:f>'18'!$F$10:$F$24</c:f>
              <c:numCache>
                <c:formatCode>General</c:formatCode>
                <c:ptCount val="15"/>
                <c:pt idx="0">
                  <c:v>4.2000000000000037E-2</c:v>
                </c:pt>
                <c:pt idx="1">
                  <c:v>0.13600000000000001</c:v>
                </c:pt>
                <c:pt idx="2">
                  <c:v>0.21599999999999997</c:v>
                </c:pt>
                <c:pt idx="3">
                  <c:v>0.25800000000000001</c:v>
                </c:pt>
                <c:pt idx="4">
                  <c:v>0.27</c:v>
                </c:pt>
                <c:pt idx="5">
                  <c:v>0.26200000000000001</c:v>
                </c:pt>
                <c:pt idx="6">
                  <c:v>0.252</c:v>
                </c:pt>
                <c:pt idx="7">
                  <c:v>0.26400000000000001</c:v>
                </c:pt>
                <c:pt idx="8">
                  <c:v>0.25600000000000001</c:v>
                </c:pt>
                <c:pt idx="9">
                  <c:v>0.24</c:v>
                </c:pt>
                <c:pt idx="10">
                  <c:v>0.22399999999999998</c:v>
                </c:pt>
                <c:pt idx="11">
                  <c:v>0.20199999999999996</c:v>
                </c:pt>
                <c:pt idx="12">
                  <c:v>0.45199999999999996</c:v>
                </c:pt>
                <c:pt idx="13">
                  <c:v>0.21999999999999997</c:v>
                </c:pt>
                <c:pt idx="14">
                  <c:v>0.43000000000000005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B16-436B-A5BC-38694223FF79}"/>
            </c:ext>
          </c:extLst>
        </c:ser>
        <c:ser>
          <c:idx val="3"/>
          <c:order val="2"/>
          <c:tx>
            <c:v>ring vane aerofoil centre line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'graphs 0.5 ms'!$B$24:$B$25</c:f>
              <c:numCache>
                <c:formatCode>General</c:formatCode>
                <c:ptCount val="2"/>
                <c:pt idx="0">
                  <c:v>2.52E-2</c:v>
                </c:pt>
                <c:pt idx="1">
                  <c:v>2.52E-2</c:v>
                </c:pt>
              </c:numCache>
            </c:numRef>
          </c:xVal>
          <c:yVal>
            <c:numRef>
              <c:f>'graphs 0.5 ms'!$C$22:$C$23</c:f>
              <c:numCache>
                <c:formatCode>General</c:formatCode>
                <c:ptCount val="2"/>
                <c:pt idx="0">
                  <c:v>0</c:v>
                </c:pt>
                <c:pt idx="1">
                  <c:v>0.6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B16-436B-A5BC-38694223FF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9650991"/>
        <c:axId val="1279650511"/>
      </c:scatterChart>
      <c:valAx>
        <c:axId val="12796509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Blade radius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650511"/>
        <c:crosses val="autoZero"/>
        <c:crossBetween val="midCat"/>
      </c:valAx>
      <c:valAx>
        <c:axId val="1279650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Axial induction (</a:t>
                </a:r>
                <a:r>
                  <a:rPr lang="el-GR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α)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6509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4629917053637527"/>
          <c:y val="0.18836723534558178"/>
          <c:w val="0.31571597308649813"/>
          <c:h val="0.28106588223413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ZA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Axial induction at 5,9 TSR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204407147563861"/>
          <c:y val="0.1037239502884872"/>
          <c:w val="0.78691276793674159"/>
          <c:h val="0.73693205185030264"/>
        </c:manualLayout>
      </c:layout>
      <c:scatterChart>
        <c:scatterStyle val="smoothMarker"/>
        <c:varyColors val="0"/>
        <c:ser>
          <c:idx val="0"/>
          <c:order val="0"/>
          <c:tx>
            <c:v>Std rotor axial induction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std!$A$10:$A$24</c:f>
              <c:numCache>
                <c:formatCode>General</c:formatCode>
                <c:ptCount val="15"/>
                <c:pt idx="0">
                  <c:v>0.15</c:v>
                </c:pt>
                <c:pt idx="1">
                  <c:v>0.14000000000000001</c:v>
                </c:pt>
                <c:pt idx="2">
                  <c:v>0.13</c:v>
                </c:pt>
                <c:pt idx="3">
                  <c:v>0.12</c:v>
                </c:pt>
                <c:pt idx="4">
                  <c:v>0.11</c:v>
                </c:pt>
                <c:pt idx="5">
                  <c:v>0.1</c:v>
                </c:pt>
                <c:pt idx="6">
                  <c:v>0.09</c:v>
                </c:pt>
                <c:pt idx="7">
                  <c:v>0.08</c:v>
                </c:pt>
                <c:pt idx="8">
                  <c:v>7.0000000000000007E-2</c:v>
                </c:pt>
                <c:pt idx="9">
                  <c:v>0.06</c:v>
                </c:pt>
                <c:pt idx="10">
                  <c:v>0.05</c:v>
                </c:pt>
                <c:pt idx="11">
                  <c:v>0.04</c:v>
                </c:pt>
                <c:pt idx="12">
                  <c:v>0.03</c:v>
                </c:pt>
                <c:pt idx="13">
                  <c:v>0.02</c:v>
                </c:pt>
                <c:pt idx="14">
                  <c:v>0.01</c:v>
                </c:pt>
              </c:numCache>
            </c:numRef>
          </c:xVal>
          <c:yVal>
            <c:numRef>
              <c:f>std!$H$10:$H$24</c:f>
              <c:numCache>
                <c:formatCode>General</c:formatCode>
                <c:ptCount val="15"/>
                <c:pt idx="0">
                  <c:v>5.600000000000005E-2</c:v>
                </c:pt>
                <c:pt idx="1">
                  <c:v>0.16000000000000003</c:v>
                </c:pt>
                <c:pt idx="2">
                  <c:v>0.25600000000000001</c:v>
                </c:pt>
                <c:pt idx="3">
                  <c:v>0.30000000000000004</c:v>
                </c:pt>
                <c:pt idx="4">
                  <c:v>0.30800000000000005</c:v>
                </c:pt>
                <c:pt idx="5">
                  <c:v>0.28800000000000003</c:v>
                </c:pt>
                <c:pt idx="6">
                  <c:v>0.27800000000000002</c:v>
                </c:pt>
                <c:pt idx="7">
                  <c:v>0.29600000000000004</c:v>
                </c:pt>
                <c:pt idx="8">
                  <c:v>0.26800000000000002</c:v>
                </c:pt>
                <c:pt idx="9">
                  <c:v>0.248</c:v>
                </c:pt>
                <c:pt idx="10">
                  <c:v>0.23799999999999999</c:v>
                </c:pt>
                <c:pt idx="11">
                  <c:v>0.26</c:v>
                </c:pt>
                <c:pt idx="12">
                  <c:v>0.24199999999999999</c:v>
                </c:pt>
                <c:pt idx="13">
                  <c:v>0.25600000000000001</c:v>
                </c:pt>
                <c:pt idx="14">
                  <c:v>0.49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C9C-4ED9-99EB-01B5D2C46408}"/>
            </c:ext>
          </c:extLst>
        </c:ser>
        <c:ser>
          <c:idx val="1"/>
          <c:order val="1"/>
          <c:tx>
            <c:v>18% rotor axial induction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'18'!$A$10:$A$24</c:f>
              <c:numCache>
                <c:formatCode>General</c:formatCode>
                <c:ptCount val="15"/>
                <c:pt idx="0">
                  <c:v>0.15</c:v>
                </c:pt>
                <c:pt idx="1">
                  <c:v>0.14000000000000001</c:v>
                </c:pt>
                <c:pt idx="2">
                  <c:v>0.13</c:v>
                </c:pt>
                <c:pt idx="3">
                  <c:v>0.12</c:v>
                </c:pt>
                <c:pt idx="4">
                  <c:v>0.11</c:v>
                </c:pt>
                <c:pt idx="5">
                  <c:v>0.1</c:v>
                </c:pt>
                <c:pt idx="6">
                  <c:v>0.09</c:v>
                </c:pt>
                <c:pt idx="7">
                  <c:v>0.08</c:v>
                </c:pt>
                <c:pt idx="8">
                  <c:v>7.0000000000000007E-2</c:v>
                </c:pt>
                <c:pt idx="9">
                  <c:v>0.06</c:v>
                </c:pt>
                <c:pt idx="10">
                  <c:v>0.05</c:v>
                </c:pt>
                <c:pt idx="11">
                  <c:v>0.04</c:v>
                </c:pt>
                <c:pt idx="12">
                  <c:v>0.03</c:v>
                </c:pt>
                <c:pt idx="13">
                  <c:v>0.02</c:v>
                </c:pt>
                <c:pt idx="14">
                  <c:v>0.01</c:v>
                </c:pt>
              </c:numCache>
            </c:numRef>
          </c:xVal>
          <c:yVal>
            <c:numRef>
              <c:f>'18'!$H$10:$H$24</c:f>
              <c:numCache>
                <c:formatCode>General</c:formatCode>
                <c:ptCount val="15"/>
                <c:pt idx="0">
                  <c:v>5.4000000000000048E-2</c:v>
                </c:pt>
                <c:pt idx="1">
                  <c:v>0.15600000000000003</c:v>
                </c:pt>
                <c:pt idx="2">
                  <c:v>0.24199999999999999</c:v>
                </c:pt>
                <c:pt idx="3">
                  <c:v>0.28400000000000003</c:v>
                </c:pt>
                <c:pt idx="4">
                  <c:v>0.29600000000000004</c:v>
                </c:pt>
                <c:pt idx="5">
                  <c:v>0.28600000000000003</c:v>
                </c:pt>
                <c:pt idx="6">
                  <c:v>0.27200000000000002</c:v>
                </c:pt>
                <c:pt idx="7">
                  <c:v>0.27200000000000002</c:v>
                </c:pt>
                <c:pt idx="8">
                  <c:v>0.25600000000000001</c:v>
                </c:pt>
                <c:pt idx="9">
                  <c:v>0.23599999999999999</c:v>
                </c:pt>
                <c:pt idx="10">
                  <c:v>0.22399999999999998</c:v>
                </c:pt>
                <c:pt idx="11">
                  <c:v>0.19999999999999996</c:v>
                </c:pt>
                <c:pt idx="12">
                  <c:v>0.46399999999999997</c:v>
                </c:pt>
                <c:pt idx="13">
                  <c:v>0.20999999999999996</c:v>
                </c:pt>
                <c:pt idx="14">
                  <c:v>0.42400000000000004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C9C-4ED9-99EB-01B5D2C46408}"/>
            </c:ext>
          </c:extLst>
        </c:ser>
        <c:ser>
          <c:idx val="3"/>
          <c:order val="2"/>
          <c:tx>
            <c:v>ring vane aerofoil centre line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'graphs 0.5 ms'!$B$24:$B$25</c:f>
              <c:numCache>
                <c:formatCode>General</c:formatCode>
                <c:ptCount val="2"/>
                <c:pt idx="0">
                  <c:v>2.52E-2</c:v>
                </c:pt>
                <c:pt idx="1">
                  <c:v>2.52E-2</c:v>
                </c:pt>
              </c:numCache>
            </c:numRef>
          </c:xVal>
          <c:yVal>
            <c:numRef>
              <c:f>'graphs 0.5 ms'!$C$22:$C$23</c:f>
              <c:numCache>
                <c:formatCode>General</c:formatCode>
                <c:ptCount val="2"/>
                <c:pt idx="0">
                  <c:v>0</c:v>
                </c:pt>
                <c:pt idx="1">
                  <c:v>0.6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C9C-4ED9-99EB-01B5D2C464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8825215"/>
        <c:axId val="1278826655"/>
      </c:scatterChart>
      <c:valAx>
        <c:axId val="12788252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Blade radius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8826655"/>
        <c:crosses val="autoZero"/>
        <c:crossBetween val="midCat"/>
      </c:valAx>
      <c:valAx>
        <c:axId val="1278826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Axial induction (</a:t>
                </a:r>
                <a:r>
                  <a:rPr lang="el-GR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α)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882521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9759125617976734"/>
          <c:y val="0.1551264737422158"/>
          <c:w val="0.43699585477749503"/>
          <c:h val="0.3020337051271473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15240</xdr:colOff>
      <xdr:row>2</xdr:row>
      <xdr:rowOff>38100</xdr:rowOff>
    </xdr:from>
    <xdr:to>
      <xdr:col>16</xdr:col>
      <xdr:colOff>571500</xdr:colOff>
      <xdr:row>5</xdr:row>
      <xdr:rowOff>160020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B1B886A1-AA03-8F99-6166-37683FAE4DE5}"/>
                </a:ext>
              </a:extLst>
            </xdr:cNvPr>
            <xdr:cNvSpPr txBox="1"/>
          </xdr:nvSpPr>
          <xdr:spPr>
            <a:xfrm>
              <a:off x="7940040" y="38100"/>
              <a:ext cx="1775460" cy="670560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14:m>
                <m:oMath xmlns:m="http://schemas.openxmlformats.org/officeDocument/2006/math">
                  <m:r>
                    <a:rPr lang="en-ZA" sz="1100" i="1">
                      <a:solidFill>
                        <a:schemeClr val="dk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𝑎</m:t>
                  </m:r>
                </m:oMath>
              </a14:m>
              <a:r>
                <a:rPr lang="en-GB" sz="11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’ =  </a:t>
              </a:r>
              <a:r>
                <a:rPr lang="en-GB" sz="1100" i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w</a:t>
              </a:r>
              <a:r>
                <a:rPr lang="en-GB" sz="11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/2Ω</a:t>
              </a:r>
            </a:p>
            <a:p>
              <a:r>
                <a:rPr lang="en-GB" sz="11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w = wake</a:t>
              </a:r>
            </a:p>
            <a:p>
              <a:r>
                <a:rPr lang="en-GB" sz="11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Ω = rotor</a:t>
              </a:r>
              <a:endParaRPr lang="en-ZA" sz="11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B1B886A1-AA03-8F99-6166-37683FAE4DE5}"/>
                </a:ext>
              </a:extLst>
            </xdr:cNvPr>
            <xdr:cNvSpPr txBox="1"/>
          </xdr:nvSpPr>
          <xdr:spPr>
            <a:xfrm>
              <a:off x="7940040" y="38100"/>
              <a:ext cx="1775460" cy="670560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ZA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𝑎</a:t>
              </a:r>
              <a:r>
                <a:rPr lang="en-GB" sz="11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’ =  </a:t>
              </a:r>
              <a:r>
                <a:rPr lang="en-GB" sz="1100" i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w</a:t>
              </a:r>
              <a:r>
                <a:rPr lang="en-GB" sz="11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/2Ω</a:t>
              </a:r>
            </a:p>
            <a:p>
              <a:r>
                <a:rPr lang="en-GB" sz="11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w = wake</a:t>
              </a:r>
            </a:p>
            <a:p>
              <a:r>
                <a:rPr lang="en-GB" sz="11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Ω = rotor</a:t>
              </a:r>
              <a:endParaRPr lang="en-ZA" sz="1100"/>
            </a:p>
          </xdr:txBody>
        </xdr:sp>
      </mc:Fallback>
    </mc:AlternateContent>
    <xdr:clientData/>
  </xdr:twoCellAnchor>
  <xdr:twoCellAnchor>
    <xdr:from>
      <xdr:col>1</xdr:col>
      <xdr:colOff>434340</xdr:colOff>
      <xdr:row>2</xdr:row>
      <xdr:rowOff>152400</xdr:rowOff>
    </xdr:from>
    <xdr:to>
      <xdr:col>4</xdr:col>
      <xdr:colOff>434340</xdr:colOff>
      <xdr:row>5</xdr:row>
      <xdr:rowOff>0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6974E44A-F757-49A9-2B98-28847DCE4952}"/>
                </a:ext>
              </a:extLst>
            </xdr:cNvPr>
            <xdr:cNvSpPr txBox="1"/>
          </xdr:nvSpPr>
          <xdr:spPr>
            <a:xfrm>
              <a:off x="1043940" y="152400"/>
              <a:ext cx="1828800" cy="396240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14:m>
                <m:oMath xmlns:m="http://schemas.openxmlformats.org/officeDocument/2006/math">
                  <m:r>
                    <a:rPr lang="en-ZA" sz="1100" i="1">
                      <a:solidFill>
                        <a:schemeClr val="dk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𝑎</m:t>
                  </m:r>
                </m:oMath>
              </a14:m>
              <a:r>
                <a:rPr lang="en-GB" sz="11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= </a:t>
              </a:r>
              <a14:m>
                <m:oMath xmlns:m="http://schemas.openxmlformats.org/officeDocument/2006/math">
                  <m:f>
                    <m:fPr>
                      <m:ctrlPr>
                        <a:rPr lang="en-ZA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sSub>
                        <m:sSubPr>
                          <m:ctrlPr>
                            <a:rPr lang="en-ZA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bPr>
                        <m:e>
                          <m:r>
                            <a:rPr lang="en-GB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𝑈</m:t>
                          </m:r>
                        </m:e>
                        <m:sub>
                          <m:r>
                            <a:rPr lang="en-GB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1</m:t>
                          </m:r>
                        </m:sub>
                      </m:sSub>
                      <m:r>
                        <a:rPr lang="en-GB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−</m:t>
                      </m:r>
                      <m:sSub>
                        <m:sSubPr>
                          <m:ctrlPr>
                            <a:rPr lang="en-ZA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bPr>
                        <m:e>
                          <m:r>
                            <a:rPr lang="en-GB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𝑈</m:t>
                          </m:r>
                        </m:e>
                        <m:sub>
                          <m:r>
                            <a:rPr lang="en-GB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2</m:t>
                          </m:r>
                        </m:sub>
                      </m:sSub>
                    </m:num>
                    <m:den>
                      <m:sSub>
                        <m:sSubPr>
                          <m:ctrlPr>
                            <a:rPr lang="en-ZA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bPr>
                        <m:e>
                          <m:r>
                            <a:rPr lang="en-GB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𝑈</m:t>
                          </m:r>
                        </m:e>
                        <m:sub>
                          <m:r>
                            <a:rPr lang="en-GB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1</m:t>
                          </m:r>
                        </m:sub>
                      </m:sSub>
                    </m:den>
                  </m:f>
                </m:oMath>
              </a14:m>
              <a:endParaRPr lang="en-ZA" sz="11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6974E44A-F757-49A9-2B98-28847DCE4952}"/>
                </a:ext>
              </a:extLst>
            </xdr:cNvPr>
            <xdr:cNvSpPr txBox="1"/>
          </xdr:nvSpPr>
          <xdr:spPr>
            <a:xfrm>
              <a:off x="1043940" y="152400"/>
              <a:ext cx="1828800" cy="396240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ZA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𝑎</a:t>
              </a:r>
              <a:r>
                <a:rPr lang="en-GB" sz="11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= </a:t>
              </a:r>
              <a:r>
                <a:rPr lang="en-ZA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en-GB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𝑈</a:t>
              </a:r>
              <a:r>
                <a:rPr lang="en-ZA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GB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1−𝑈</a:t>
              </a:r>
              <a:r>
                <a:rPr lang="en-ZA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GB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2</a:t>
              </a:r>
              <a:r>
                <a:rPr lang="en-ZA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)/</a:t>
              </a:r>
              <a:r>
                <a:rPr lang="en-GB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𝑈</a:t>
              </a:r>
              <a:r>
                <a:rPr lang="en-ZA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GB" sz="11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1 </a:t>
              </a:r>
              <a:endParaRPr lang="en-ZA" sz="1100"/>
            </a:p>
          </xdr:txBody>
        </xdr:sp>
      </mc:Fallback>
    </mc:AlternateContent>
    <xdr:clientData/>
  </xdr:twoCellAnchor>
  <xdr:twoCellAnchor>
    <xdr:from>
      <xdr:col>19</xdr:col>
      <xdr:colOff>243840</xdr:colOff>
      <xdr:row>2</xdr:row>
      <xdr:rowOff>129540</xdr:rowOff>
    </xdr:from>
    <xdr:to>
      <xdr:col>21</xdr:col>
      <xdr:colOff>541020</xdr:colOff>
      <xdr:row>4</xdr:row>
      <xdr:rowOff>76200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32E5246A-D349-8999-6FFC-C350215A1945}"/>
            </a:ext>
          </a:extLst>
        </xdr:cNvPr>
        <xdr:cNvSpPr txBox="1"/>
      </xdr:nvSpPr>
      <xdr:spPr>
        <a:xfrm>
          <a:off x="12138660" y="495300"/>
          <a:ext cx="1516380" cy="3124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m/s = 2*pi*r*N/60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192404</xdr:colOff>
      <xdr:row>5</xdr:row>
      <xdr:rowOff>91440</xdr:rowOff>
    </xdr:from>
    <xdr:to>
      <xdr:col>17</xdr:col>
      <xdr:colOff>504825</xdr:colOff>
      <xdr:row>24</xdr:row>
      <xdr:rowOff>140970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29248DD-E1EB-4E9C-A654-5D51AFE893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144780</xdr:colOff>
      <xdr:row>26</xdr:row>
      <xdr:rowOff>51435</xdr:rowOff>
    </xdr:from>
    <xdr:to>
      <xdr:col>17</xdr:col>
      <xdr:colOff>428625</xdr:colOff>
      <xdr:row>46</xdr:row>
      <xdr:rowOff>70485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522C145-8CDE-404A-AC24-76A9BF8ACC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26</xdr:row>
      <xdr:rowOff>17145</xdr:rowOff>
    </xdr:from>
    <xdr:to>
      <xdr:col>8</xdr:col>
      <xdr:colOff>11430</xdr:colOff>
      <xdr:row>47</xdr:row>
      <xdr:rowOff>38100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5B77D56-3F1C-409B-A40D-6A0F959CB5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192404</xdr:colOff>
      <xdr:row>5</xdr:row>
      <xdr:rowOff>91440</xdr:rowOff>
    </xdr:from>
    <xdr:to>
      <xdr:col>17</xdr:col>
      <xdr:colOff>504825</xdr:colOff>
      <xdr:row>24</xdr:row>
      <xdr:rowOff>140970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2B15027-689A-45B1-C1B6-556C25AF65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144780</xdr:colOff>
      <xdr:row>26</xdr:row>
      <xdr:rowOff>51435</xdr:rowOff>
    </xdr:from>
    <xdr:to>
      <xdr:col>17</xdr:col>
      <xdr:colOff>428625</xdr:colOff>
      <xdr:row>46</xdr:row>
      <xdr:rowOff>70485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C380D48-3959-45DC-A9A7-F26EEDDFAB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26</xdr:row>
      <xdr:rowOff>17145</xdr:rowOff>
    </xdr:from>
    <xdr:to>
      <xdr:col>8</xdr:col>
      <xdr:colOff>11430</xdr:colOff>
      <xdr:row>47</xdr:row>
      <xdr:rowOff>38100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F2C1265-B6B5-4F96-81D6-EA7947A0FE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205740</xdr:colOff>
      <xdr:row>2</xdr:row>
      <xdr:rowOff>60960</xdr:rowOff>
    </xdr:from>
    <xdr:to>
      <xdr:col>5</xdr:col>
      <xdr:colOff>205740</xdr:colOff>
      <xdr:row>4</xdr:row>
      <xdr:rowOff>91440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F4705343-87E7-4EDD-8369-AAD22D3FA6BB}"/>
                </a:ext>
              </a:extLst>
            </xdr:cNvPr>
            <xdr:cNvSpPr txBox="1"/>
          </xdr:nvSpPr>
          <xdr:spPr>
            <a:xfrm>
              <a:off x="1424940" y="426720"/>
              <a:ext cx="1828800" cy="396240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14:m>
                <m:oMath xmlns:m="http://schemas.openxmlformats.org/officeDocument/2006/math">
                  <m:r>
                    <a:rPr lang="en-ZA" sz="1100" i="1">
                      <a:solidFill>
                        <a:schemeClr val="dk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𝑎</m:t>
                  </m:r>
                </m:oMath>
              </a14:m>
              <a:r>
                <a:rPr lang="en-GB" sz="11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= </a:t>
              </a:r>
              <a14:m>
                <m:oMath xmlns:m="http://schemas.openxmlformats.org/officeDocument/2006/math">
                  <m:f>
                    <m:fPr>
                      <m:ctrlPr>
                        <a:rPr lang="en-ZA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sSub>
                        <m:sSubPr>
                          <m:ctrlPr>
                            <a:rPr lang="en-ZA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bPr>
                        <m:e>
                          <m:r>
                            <a:rPr lang="en-GB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𝑈</m:t>
                          </m:r>
                        </m:e>
                        <m:sub>
                          <m:r>
                            <a:rPr lang="en-GB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1</m:t>
                          </m:r>
                        </m:sub>
                      </m:sSub>
                      <m:r>
                        <a:rPr lang="en-GB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−</m:t>
                      </m:r>
                      <m:sSub>
                        <m:sSubPr>
                          <m:ctrlPr>
                            <a:rPr lang="en-ZA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bPr>
                        <m:e>
                          <m:r>
                            <a:rPr lang="en-GB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𝑈</m:t>
                          </m:r>
                        </m:e>
                        <m:sub>
                          <m:r>
                            <a:rPr lang="en-GB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2</m:t>
                          </m:r>
                        </m:sub>
                      </m:sSub>
                    </m:num>
                    <m:den>
                      <m:sSub>
                        <m:sSubPr>
                          <m:ctrlPr>
                            <a:rPr lang="en-ZA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bPr>
                        <m:e>
                          <m:r>
                            <a:rPr lang="en-GB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𝑈</m:t>
                          </m:r>
                        </m:e>
                        <m:sub>
                          <m:r>
                            <a:rPr lang="en-GB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1</m:t>
                          </m:r>
                        </m:sub>
                      </m:sSub>
                    </m:den>
                  </m:f>
                </m:oMath>
              </a14:m>
              <a:endParaRPr lang="en-ZA" sz="11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F4705343-87E7-4EDD-8369-AAD22D3FA6BB}"/>
                </a:ext>
              </a:extLst>
            </xdr:cNvPr>
            <xdr:cNvSpPr txBox="1"/>
          </xdr:nvSpPr>
          <xdr:spPr>
            <a:xfrm>
              <a:off x="1424940" y="426720"/>
              <a:ext cx="1828800" cy="396240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ZA" sz="11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𝑎</a:t>
              </a:r>
              <a:r>
                <a:rPr lang="en-GB" sz="11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= </a:t>
              </a:r>
              <a:r>
                <a:rPr lang="en-ZA" sz="11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en-GB" sz="11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𝑈</a:t>
              </a:r>
              <a:r>
                <a:rPr lang="en-ZA" sz="11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GB" sz="11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1−𝑈</a:t>
              </a:r>
              <a:r>
                <a:rPr lang="en-ZA" sz="11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GB" sz="11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ZA" sz="11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</a:t>
              </a:r>
              <a:r>
                <a:rPr lang="en-GB" sz="11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𝑈</a:t>
              </a:r>
              <a:r>
                <a:rPr lang="en-ZA" sz="11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GB" sz="11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 </a:t>
              </a:r>
              <a:endParaRPr lang="en-ZA" sz="1100"/>
            </a:p>
          </xdr:txBody>
        </xdr:sp>
      </mc:Fallback>
    </mc:AlternateContent>
    <xdr:clientData/>
  </xdr:twoCellAnchor>
  <xdr:twoCellAnchor>
    <xdr:from>
      <xdr:col>13</xdr:col>
      <xdr:colOff>76200</xdr:colOff>
      <xdr:row>2</xdr:row>
      <xdr:rowOff>53340</xdr:rowOff>
    </xdr:from>
    <xdr:to>
      <xdr:col>16</xdr:col>
      <xdr:colOff>76200</xdr:colOff>
      <xdr:row>4</xdr:row>
      <xdr:rowOff>83820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DC558A91-9B12-4B55-B1CE-C519A547DB5A}"/>
                </a:ext>
              </a:extLst>
            </xdr:cNvPr>
            <xdr:cNvSpPr txBox="1"/>
          </xdr:nvSpPr>
          <xdr:spPr>
            <a:xfrm>
              <a:off x="8389620" y="419100"/>
              <a:ext cx="1828800" cy="396240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14:m>
                <m:oMath xmlns:m="http://schemas.openxmlformats.org/officeDocument/2006/math">
                  <m:r>
                    <a:rPr lang="en-ZA" sz="1100" i="1">
                      <a:solidFill>
                        <a:schemeClr val="dk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𝑎</m:t>
                  </m:r>
                </m:oMath>
              </a14:m>
              <a:r>
                <a:rPr lang="en-GB" sz="11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= </a:t>
              </a:r>
              <a14:m>
                <m:oMath xmlns:m="http://schemas.openxmlformats.org/officeDocument/2006/math">
                  <m:f>
                    <m:fPr>
                      <m:ctrlPr>
                        <a:rPr lang="en-ZA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sSub>
                        <m:sSubPr>
                          <m:ctrlPr>
                            <a:rPr lang="en-ZA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bPr>
                        <m:e>
                          <m:r>
                            <a:rPr lang="en-GB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𝑈</m:t>
                          </m:r>
                        </m:e>
                        <m:sub>
                          <m:r>
                            <a:rPr lang="en-GB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1</m:t>
                          </m:r>
                        </m:sub>
                      </m:sSub>
                      <m:r>
                        <a:rPr lang="en-GB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−</m:t>
                      </m:r>
                      <m:sSub>
                        <m:sSubPr>
                          <m:ctrlPr>
                            <a:rPr lang="en-ZA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bPr>
                        <m:e>
                          <m:r>
                            <a:rPr lang="en-GB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𝑈</m:t>
                          </m:r>
                        </m:e>
                        <m:sub>
                          <m:r>
                            <a:rPr lang="en-GB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2</m:t>
                          </m:r>
                        </m:sub>
                      </m:sSub>
                    </m:num>
                    <m:den>
                      <m:sSub>
                        <m:sSubPr>
                          <m:ctrlPr>
                            <a:rPr lang="en-ZA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bPr>
                        <m:e>
                          <m:r>
                            <a:rPr lang="en-GB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𝑈</m:t>
                          </m:r>
                        </m:e>
                        <m:sub>
                          <m:r>
                            <a:rPr lang="en-GB" sz="11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1</m:t>
                          </m:r>
                        </m:sub>
                      </m:sSub>
                    </m:den>
                  </m:f>
                </m:oMath>
              </a14:m>
              <a:endParaRPr lang="en-ZA" sz="11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DC558A91-9B12-4B55-B1CE-C519A547DB5A}"/>
                </a:ext>
              </a:extLst>
            </xdr:cNvPr>
            <xdr:cNvSpPr txBox="1"/>
          </xdr:nvSpPr>
          <xdr:spPr>
            <a:xfrm>
              <a:off x="8389620" y="419100"/>
              <a:ext cx="1828800" cy="396240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ZA" sz="11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𝑎</a:t>
              </a:r>
              <a:r>
                <a:rPr lang="en-GB" sz="11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= </a:t>
              </a:r>
              <a:r>
                <a:rPr lang="en-ZA" sz="11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en-GB" sz="11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𝑈</a:t>
              </a:r>
              <a:r>
                <a:rPr lang="en-ZA" sz="11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GB" sz="11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1−𝑈</a:t>
              </a:r>
              <a:r>
                <a:rPr lang="en-ZA" sz="11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GB" sz="11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ZA" sz="11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</a:t>
              </a:r>
              <a:r>
                <a:rPr lang="en-GB" sz="11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𝑈</a:t>
              </a:r>
              <a:r>
                <a:rPr lang="en-ZA" sz="11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GB" sz="11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 </a:t>
              </a:r>
              <a:endParaRPr lang="en-ZA" sz="1100"/>
            </a:p>
          </xdr:txBody>
        </xdr:sp>
      </mc:Fallback>
    </mc:AlternateContent>
    <xdr:clientData/>
  </xdr:twoCellAnchor>
  <xdr:twoCellAnchor>
    <xdr:from>
      <xdr:col>18</xdr:col>
      <xdr:colOff>182880</xdr:colOff>
      <xdr:row>2</xdr:row>
      <xdr:rowOff>91440</xdr:rowOff>
    </xdr:from>
    <xdr:to>
      <xdr:col>20</xdr:col>
      <xdr:colOff>495300</xdr:colOff>
      <xdr:row>4</xdr:row>
      <xdr:rowOff>45720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90FF7B3C-71C0-4CB1-962B-FDBC749BC74D}"/>
            </a:ext>
          </a:extLst>
        </xdr:cNvPr>
        <xdr:cNvSpPr txBox="1"/>
      </xdr:nvSpPr>
      <xdr:spPr>
        <a:xfrm>
          <a:off x="11544300" y="457200"/>
          <a:ext cx="1531620" cy="3200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m/s = 2*pi*r*N/60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67237</xdr:colOff>
      <xdr:row>3</xdr:row>
      <xdr:rowOff>53339</xdr:rowOff>
    </xdr:from>
    <xdr:to>
      <xdr:col>8</xdr:col>
      <xdr:colOff>312086</xdr:colOff>
      <xdr:row>21</xdr:row>
      <xdr:rowOff>154978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C2D3BD3-40EA-4741-7D47-6915C8612B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438149</xdr:colOff>
      <xdr:row>3</xdr:row>
      <xdr:rowOff>89534</xdr:rowOff>
    </xdr:from>
    <xdr:to>
      <xdr:col>16</xdr:col>
      <xdr:colOff>549089</xdr:colOff>
      <xdr:row>21</xdr:row>
      <xdr:rowOff>123265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653EFAA-000B-3230-05BD-43574E0888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38099</xdr:colOff>
      <xdr:row>3</xdr:row>
      <xdr:rowOff>64769</xdr:rowOff>
    </xdr:from>
    <xdr:to>
      <xdr:col>25</xdr:col>
      <xdr:colOff>201705</xdr:colOff>
      <xdr:row>21</xdr:row>
      <xdr:rowOff>112058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FB7F588-5A58-41E0-0D52-CC2343DF5F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98612</xdr:colOff>
      <xdr:row>31</xdr:row>
      <xdr:rowOff>48185</xdr:rowOff>
    </xdr:from>
    <xdr:to>
      <xdr:col>8</xdr:col>
      <xdr:colOff>369794</xdr:colOff>
      <xdr:row>49</xdr:row>
      <xdr:rowOff>78441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08DA1E7-FE1F-4A28-BD25-BF22DDB810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82249</xdr:colOff>
      <xdr:row>31</xdr:row>
      <xdr:rowOff>35857</xdr:rowOff>
    </xdr:from>
    <xdr:to>
      <xdr:col>17</xdr:col>
      <xdr:colOff>177118</xdr:colOff>
      <xdr:row>49</xdr:row>
      <xdr:rowOff>71045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22E8828-3DC5-89F2-5BDA-05A94D2E2C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129651</xdr:colOff>
      <xdr:row>30</xdr:row>
      <xdr:rowOff>142314</xdr:rowOff>
    </xdr:from>
    <xdr:to>
      <xdr:col>27</xdr:col>
      <xdr:colOff>56030</xdr:colOff>
      <xdr:row>49</xdr:row>
      <xdr:rowOff>56029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1A60130-FDDF-F5AD-D6AA-B96037402F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3</xdr:row>
      <xdr:rowOff>57149</xdr:rowOff>
    </xdr:from>
    <xdr:to>
      <xdr:col>9</xdr:col>
      <xdr:colOff>29845</xdr:colOff>
      <xdr:row>21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C2A3383-67EF-496D-A300-08FE9C6C34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434339</xdr:colOff>
      <xdr:row>3</xdr:row>
      <xdr:rowOff>87629</xdr:rowOff>
    </xdr:from>
    <xdr:to>
      <xdr:col>16</xdr:col>
      <xdr:colOff>605117</xdr:colOff>
      <xdr:row>20</xdr:row>
      <xdr:rowOff>89647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D9797B0-3CA8-4CFA-835F-5B11FBE793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38100</xdr:colOff>
      <xdr:row>3</xdr:row>
      <xdr:rowOff>66675</xdr:rowOff>
    </xdr:from>
    <xdr:to>
      <xdr:col>25</xdr:col>
      <xdr:colOff>78441</xdr:colOff>
      <xdr:row>20</xdr:row>
      <xdr:rowOff>145677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A593FB7-F6A4-4E58-B17C-D6F9C04B59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244512</xdr:colOff>
      <xdr:row>27</xdr:row>
      <xdr:rowOff>53339</xdr:rowOff>
    </xdr:from>
    <xdr:to>
      <xdr:col>8</xdr:col>
      <xdr:colOff>391583</xdr:colOff>
      <xdr:row>44</xdr:row>
      <xdr:rowOff>63499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72340D2-5B68-474F-8AB9-D71B59374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476244</xdr:colOff>
      <xdr:row>27</xdr:row>
      <xdr:rowOff>97154</xdr:rowOff>
    </xdr:from>
    <xdr:to>
      <xdr:col>17</xdr:col>
      <xdr:colOff>18219</xdr:colOff>
      <xdr:row>44</xdr:row>
      <xdr:rowOff>134571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50BAE83-4E8C-4D86-92E2-BE604DDEDB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554354</xdr:colOff>
      <xdr:row>27</xdr:row>
      <xdr:rowOff>64769</xdr:rowOff>
    </xdr:from>
    <xdr:to>
      <xdr:col>25</xdr:col>
      <xdr:colOff>190500</xdr:colOff>
      <xdr:row>45</xdr:row>
      <xdr:rowOff>137582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B1C93D-17B3-4FE0-842B-B7AD747891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0"/>
  <sheetViews>
    <sheetView zoomScale="85" zoomScaleNormal="85" workbookViewId="0">
      <selection activeCell="E10" sqref="E10:E24"/>
    </sheetView>
  </sheetViews>
  <sheetFormatPr defaultRowHeight="14.4" x14ac:dyDescent="0.3"/>
  <cols>
    <col min="12" max="12" width="13.44140625" bestFit="1" customWidth="1"/>
  </cols>
  <sheetData>
    <row r="1" spans="1:21" x14ac:dyDescent="0.3">
      <c r="A1" s="7" t="s">
        <v>23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</row>
    <row r="2" spans="1:21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</row>
    <row r="6" spans="1:21" x14ac:dyDescent="0.3">
      <c r="B6" s="6" t="s">
        <v>3</v>
      </c>
      <c r="C6" s="6"/>
      <c r="D6" s="6"/>
      <c r="E6" s="6"/>
      <c r="F6" s="6"/>
      <c r="G6" s="6"/>
      <c r="L6" s="6" t="s">
        <v>24</v>
      </c>
      <c r="M6" s="6"/>
      <c r="N6" s="6"/>
      <c r="O6" s="6"/>
      <c r="P6" s="6"/>
      <c r="Q6" s="6"/>
      <c r="R6" s="6"/>
      <c r="S6" s="6"/>
    </row>
    <row r="7" spans="1:21" x14ac:dyDescent="0.3">
      <c r="B7" s="6"/>
      <c r="C7" s="6"/>
      <c r="D7" s="6"/>
      <c r="E7" s="6"/>
      <c r="F7" s="6"/>
      <c r="G7" s="6"/>
      <c r="L7" s="6"/>
      <c r="M7" s="6"/>
      <c r="N7" s="6"/>
      <c r="O7" s="6"/>
      <c r="P7" s="6"/>
      <c r="Q7" s="6"/>
      <c r="R7" s="6"/>
      <c r="S7" s="6"/>
    </row>
    <row r="8" spans="1:21" x14ac:dyDescent="0.3">
      <c r="A8" t="s">
        <v>4</v>
      </c>
      <c r="B8" t="s">
        <v>4</v>
      </c>
      <c r="C8" t="s">
        <v>0</v>
      </c>
      <c r="D8" t="s">
        <v>8</v>
      </c>
      <c r="E8" t="s">
        <v>1</v>
      </c>
      <c r="F8" t="s">
        <v>8</v>
      </c>
      <c r="G8" t="s">
        <v>2</v>
      </c>
      <c r="H8" t="s">
        <v>8</v>
      </c>
      <c r="K8" t="s">
        <v>4</v>
      </c>
      <c r="L8" t="s">
        <v>4</v>
      </c>
      <c r="M8" t="s">
        <v>0</v>
      </c>
      <c r="N8" t="s">
        <v>7</v>
      </c>
      <c r="O8" t="s">
        <v>26</v>
      </c>
      <c r="P8" t="s">
        <v>1</v>
      </c>
      <c r="Q8" t="s">
        <v>7</v>
      </c>
      <c r="R8" t="s">
        <v>26</v>
      </c>
      <c r="S8" t="s">
        <v>2</v>
      </c>
      <c r="T8" t="s">
        <v>7</v>
      </c>
      <c r="U8" t="s">
        <v>9</v>
      </c>
    </row>
    <row r="9" spans="1:21" x14ac:dyDescent="0.3">
      <c r="A9" t="s">
        <v>14</v>
      </c>
      <c r="B9" t="s">
        <v>6</v>
      </c>
      <c r="C9" t="s">
        <v>5</v>
      </c>
      <c r="E9" t="s">
        <v>5</v>
      </c>
      <c r="G9" t="s">
        <v>5</v>
      </c>
      <c r="K9" t="s">
        <v>14</v>
      </c>
      <c r="L9" t="s">
        <v>6</v>
      </c>
      <c r="M9" t="s">
        <v>5</v>
      </c>
      <c r="N9" t="s">
        <v>5</v>
      </c>
      <c r="P9" t="s">
        <v>5</v>
      </c>
      <c r="Q9" t="s">
        <v>5</v>
      </c>
      <c r="S9" t="s">
        <v>5</v>
      </c>
      <c r="T9" t="s">
        <v>5</v>
      </c>
    </row>
    <row r="10" spans="1:21" x14ac:dyDescent="0.3">
      <c r="A10">
        <f>+B10/100</f>
        <v>0.15</v>
      </c>
      <c r="B10">
        <v>15</v>
      </c>
      <c r="C10">
        <v>0.48399999999999999</v>
      </c>
      <c r="D10">
        <f>+(0.5-C10)/0.5</f>
        <v>3.2000000000000028E-2</v>
      </c>
      <c r="E10">
        <v>0.47699999999999998</v>
      </c>
      <c r="F10">
        <f>+(0.5-E10)/0.5</f>
        <v>4.6000000000000041E-2</v>
      </c>
      <c r="G10">
        <v>0.47199999999999998</v>
      </c>
      <c r="H10">
        <f>+(0.5-G10)/0.5</f>
        <v>5.600000000000005E-2</v>
      </c>
      <c r="K10">
        <f t="shared" ref="K10:K23" si="0">+L10/100</f>
        <v>0.15</v>
      </c>
      <c r="L10">
        <v>15</v>
      </c>
      <c r="M10">
        <v>2.4350000000000001</v>
      </c>
      <c r="N10">
        <f>+(2*PI()*K10*160)/60</f>
        <v>2.5132741228718345</v>
      </c>
      <c r="O10">
        <f>+M10/(2*N10)</f>
        <v>0.48442785803595645</v>
      </c>
      <c r="P10" s="1">
        <v>2.7389999999999999</v>
      </c>
      <c r="Q10">
        <f>+(2*PI()*K10*180)/60</f>
        <v>2.8274333882308138</v>
      </c>
      <c r="R10">
        <f>+P10/(2*Q10)</f>
        <v>0.48436154347633481</v>
      </c>
      <c r="S10">
        <v>3.0809531827515397</v>
      </c>
      <c r="T10">
        <f>+(2*PI()*K10*200)/60</f>
        <v>3.1415926535897927</v>
      </c>
      <c r="U10">
        <f>+S10/(2*T10)</f>
        <v>0.4903489284696152</v>
      </c>
    </row>
    <row r="11" spans="1:21" x14ac:dyDescent="0.3">
      <c r="A11">
        <f t="shared" ref="A11:A24" si="1">+B11/100</f>
        <v>0.14000000000000001</v>
      </c>
      <c r="B11">
        <v>14</v>
      </c>
      <c r="C11">
        <v>0.443</v>
      </c>
      <c r="D11">
        <f t="shared" ref="D11:D24" si="2">+(0.5-C11)/0.5</f>
        <v>0.11399999999999999</v>
      </c>
      <c r="E11">
        <v>0.43</v>
      </c>
      <c r="F11">
        <f t="shared" ref="F11:F24" si="3">+(0.5-E11)/0.5</f>
        <v>0.14000000000000001</v>
      </c>
      <c r="G11">
        <v>0.42</v>
      </c>
      <c r="H11">
        <f t="shared" ref="H11:H24" si="4">+(0.5-G11)/0.5</f>
        <v>0.16000000000000003</v>
      </c>
      <c r="K11">
        <f t="shared" si="0"/>
        <v>0.14000000000000001</v>
      </c>
      <c r="L11">
        <v>14</v>
      </c>
      <c r="M11">
        <v>2.2770000000000001</v>
      </c>
      <c r="N11">
        <f t="shared" ref="N11:N24" si="5">+(2*PI()*K11*160)/60</f>
        <v>2.3457225146803795</v>
      </c>
      <c r="O11">
        <f t="shared" ref="O11:O24" si="6">+M11/(2*N11)</f>
        <v>0.4853515251164004</v>
      </c>
      <c r="P11">
        <v>2.5590000000000002</v>
      </c>
      <c r="Q11">
        <f t="shared" ref="Q11:Q24" si="7">+(2*PI()*K11*180)/60</f>
        <v>2.6389378290154264</v>
      </c>
      <c r="R11">
        <f t="shared" ref="R11:R24" si="8">+P11/(2*Q11)</f>
        <v>0.4848541659192383</v>
      </c>
      <c r="S11">
        <v>2.8759249011857708</v>
      </c>
      <c r="T11">
        <f t="shared" ref="T11:T24" si="9">+(2*PI()*K11*200)/60</f>
        <v>2.9321531433504742</v>
      </c>
      <c r="U11">
        <f t="shared" ref="U11:U24" si="10">+S11/(2*T11)</f>
        <v>0.49041178284084214</v>
      </c>
    </row>
    <row r="12" spans="1:21" x14ac:dyDescent="0.3">
      <c r="A12">
        <f t="shared" si="1"/>
        <v>0.13</v>
      </c>
      <c r="B12">
        <v>13</v>
      </c>
      <c r="C12">
        <v>0.40100000000000002</v>
      </c>
      <c r="D12">
        <f t="shared" si="2"/>
        <v>0.19799999999999995</v>
      </c>
      <c r="E12">
        <v>0.38600000000000001</v>
      </c>
      <c r="F12">
        <f t="shared" si="3"/>
        <v>0.22799999999999998</v>
      </c>
      <c r="G12">
        <v>0.372</v>
      </c>
      <c r="H12">
        <f t="shared" si="4"/>
        <v>0.25600000000000001</v>
      </c>
      <c r="K12">
        <f t="shared" si="0"/>
        <v>0.13</v>
      </c>
      <c r="L12">
        <v>13</v>
      </c>
      <c r="M12">
        <v>2.121</v>
      </c>
      <c r="N12">
        <f t="shared" si="5"/>
        <v>2.1781709064889232</v>
      </c>
      <c r="O12">
        <f t="shared" si="6"/>
        <v>0.48687639562198559</v>
      </c>
      <c r="P12">
        <v>2.3809999999999998</v>
      </c>
      <c r="Q12">
        <f t="shared" si="7"/>
        <v>2.4504422698000385</v>
      </c>
      <c r="R12">
        <f t="shared" si="8"/>
        <v>0.48583066602795227</v>
      </c>
      <c r="S12">
        <v>2.6728717586044315</v>
      </c>
      <c r="T12">
        <f t="shared" si="9"/>
        <v>2.7227136331111543</v>
      </c>
      <c r="U12">
        <f t="shared" si="10"/>
        <v>0.49084702226841054</v>
      </c>
    </row>
    <row r="13" spans="1:21" x14ac:dyDescent="0.3">
      <c r="A13">
        <f t="shared" si="1"/>
        <v>0.12</v>
      </c>
      <c r="B13">
        <v>12</v>
      </c>
      <c r="C13">
        <v>0.379</v>
      </c>
      <c r="D13">
        <f t="shared" si="2"/>
        <v>0.24199999999999999</v>
      </c>
      <c r="E13">
        <v>0.36399999999999999</v>
      </c>
      <c r="F13">
        <f t="shared" si="3"/>
        <v>0.27200000000000002</v>
      </c>
      <c r="G13">
        <v>0.35</v>
      </c>
      <c r="H13">
        <f t="shared" si="4"/>
        <v>0.30000000000000004</v>
      </c>
      <c r="K13">
        <f t="shared" si="0"/>
        <v>0.12</v>
      </c>
      <c r="L13">
        <v>12</v>
      </c>
      <c r="M13">
        <v>1.964</v>
      </c>
      <c r="N13">
        <f t="shared" si="5"/>
        <v>2.0106192982974678</v>
      </c>
      <c r="O13">
        <f t="shared" si="6"/>
        <v>0.48840673161325376</v>
      </c>
      <c r="P13">
        <v>2.2010000000000001</v>
      </c>
      <c r="Q13">
        <f t="shared" si="7"/>
        <v>2.2619467105846511</v>
      </c>
      <c r="R13">
        <f t="shared" si="8"/>
        <v>0.48652781909064119</v>
      </c>
      <c r="S13">
        <v>2.4665992871690432</v>
      </c>
      <c r="T13">
        <f t="shared" si="9"/>
        <v>2.5132741228718345</v>
      </c>
      <c r="U13">
        <f t="shared" si="10"/>
        <v>0.49071433647487334</v>
      </c>
    </row>
    <row r="14" spans="1:21" x14ac:dyDescent="0.3">
      <c r="A14">
        <f t="shared" si="1"/>
        <v>0.11</v>
      </c>
      <c r="B14">
        <v>11</v>
      </c>
      <c r="C14">
        <v>0.376</v>
      </c>
      <c r="D14">
        <f t="shared" si="2"/>
        <v>0.248</v>
      </c>
      <c r="E14">
        <v>0.36</v>
      </c>
      <c r="F14">
        <f t="shared" si="3"/>
        <v>0.28000000000000003</v>
      </c>
      <c r="G14">
        <v>0.34599999999999997</v>
      </c>
      <c r="H14">
        <f t="shared" si="4"/>
        <v>0.30800000000000005</v>
      </c>
      <c r="K14">
        <f t="shared" si="0"/>
        <v>0.11</v>
      </c>
      <c r="L14">
        <v>11</v>
      </c>
      <c r="M14">
        <v>1.804</v>
      </c>
      <c r="N14">
        <f t="shared" si="5"/>
        <v>1.8430676901060119</v>
      </c>
      <c r="O14">
        <f t="shared" si="6"/>
        <v>0.48940145000757823</v>
      </c>
      <c r="P14">
        <v>2.02</v>
      </c>
      <c r="Q14">
        <f t="shared" si="7"/>
        <v>2.0734511513692633</v>
      </c>
      <c r="R14">
        <f t="shared" si="8"/>
        <v>0.4871105834024676</v>
      </c>
      <c r="S14">
        <v>2.2618625277161861</v>
      </c>
      <c r="T14">
        <f t="shared" si="9"/>
        <v>2.3038346126325147</v>
      </c>
      <c r="U14">
        <f t="shared" si="10"/>
        <v>0.4908908207459457</v>
      </c>
    </row>
    <row r="15" spans="1:21" x14ac:dyDescent="0.3">
      <c r="A15">
        <f t="shared" si="1"/>
        <v>0.1</v>
      </c>
      <c r="B15">
        <v>10</v>
      </c>
      <c r="C15">
        <v>0.38500000000000001</v>
      </c>
      <c r="D15">
        <f t="shared" si="2"/>
        <v>0.22999999999999998</v>
      </c>
      <c r="E15">
        <v>0.36899999999999999</v>
      </c>
      <c r="F15">
        <f t="shared" si="3"/>
        <v>0.26200000000000001</v>
      </c>
      <c r="G15">
        <v>0.35599999999999998</v>
      </c>
      <c r="H15">
        <f t="shared" si="4"/>
        <v>0.28800000000000003</v>
      </c>
      <c r="K15">
        <f t="shared" si="0"/>
        <v>0.1</v>
      </c>
      <c r="L15">
        <v>10</v>
      </c>
      <c r="M15">
        <v>1.643</v>
      </c>
      <c r="N15">
        <f t="shared" si="5"/>
        <v>1.6755160819145563</v>
      </c>
      <c r="O15">
        <f t="shared" si="6"/>
        <v>0.4902966965624701</v>
      </c>
      <c r="P15">
        <v>1.837</v>
      </c>
      <c r="Q15">
        <f t="shared" si="7"/>
        <v>1.8849555921538759</v>
      </c>
      <c r="R15">
        <f t="shared" si="8"/>
        <v>0.48727938409968624</v>
      </c>
      <c r="S15">
        <v>2.0539068776628122</v>
      </c>
      <c r="T15">
        <f t="shared" si="9"/>
        <v>2.0943951023931953</v>
      </c>
      <c r="U15">
        <f t="shared" si="10"/>
        <v>0.49033414834571604</v>
      </c>
    </row>
    <row r="16" spans="1:21" x14ac:dyDescent="0.3">
      <c r="A16">
        <f t="shared" si="1"/>
        <v>0.09</v>
      </c>
      <c r="B16">
        <v>9</v>
      </c>
      <c r="C16">
        <v>0.39</v>
      </c>
      <c r="D16">
        <f t="shared" si="2"/>
        <v>0.21999999999999997</v>
      </c>
      <c r="E16">
        <v>0.375</v>
      </c>
      <c r="F16">
        <f t="shared" si="3"/>
        <v>0.25</v>
      </c>
      <c r="G16">
        <v>0.36099999999999999</v>
      </c>
      <c r="H16">
        <f t="shared" si="4"/>
        <v>0.27800000000000002</v>
      </c>
      <c r="K16">
        <f t="shared" si="0"/>
        <v>0.09</v>
      </c>
      <c r="L16">
        <v>9</v>
      </c>
      <c r="M16">
        <v>1.482</v>
      </c>
      <c r="N16">
        <f t="shared" si="5"/>
        <v>1.5079644737231006</v>
      </c>
      <c r="O16">
        <f t="shared" si="6"/>
        <v>0.49139088679622689</v>
      </c>
      <c r="P16">
        <v>1.6539999999999999</v>
      </c>
      <c r="Q16">
        <f t="shared" si="7"/>
        <v>1.6964600329384885</v>
      </c>
      <c r="R16">
        <f t="shared" si="8"/>
        <v>0.48748569606295344</v>
      </c>
      <c r="S16">
        <v>1.845962213225371</v>
      </c>
      <c r="T16">
        <f t="shared" si="9"/>
        <v>1.8849555921538759</v>
      </c>
      <c r="U16">
        <f t="shared" si="10"/>
        <v>0.48965668499278847</v>
      </c>
    </row>
    <row r="17" spans="1:21" x14ac:dyDescent="0.3">
      <c r="A17">
        <f t="shared" si="1"/>
        <v>0.08</v>
      </c>
      <c r="B17">
        <v>8</v>
      </c>
      <c r="C17">
        <v>0.36599999999999999</v>
      </c>
      <c r="D17">
        <f t="shared" si="2"/>
        <v>0.26800000000000002</v>
      </c>
      <c r="E17">
        <v>0.35799999999999998</v>
      </c>
      <c r="F17">
        <f t="shared" si="3"/>
        <v>0.28400000000000003</v>
      </c>
      <c r="G17">
        <v>0.35199999999999998</v>
      </c>
      <c r="H17">
        <f t="shared" si="4"/>
        <v>0.29600000000000004</v>
      </c>
      <c r="K17">
        <f t="shared" si="0"/>
        <v>0.08</v>
      </c>
      <c r="L17">
        <v>8</v>
      </c>
      <c r="M17">
        <v>1.323</v>
      </c>
      <c r="N17">
        <f t="shared" si="5"/>
        <v>1.340412865531645</v>
      </c>
      <c r="O17">
        <f t="shared" si="6"/>
        <v>0.4935046633841661</v>
      </c>
      <c r="P17">
        <v>1.4730000000000001</v>
      </c>
      <c r="Q17">
        <f t="shared" si="7"/>
        <v>1.5079644737231008</v>
      </c>
      <c r="R17">
        <f t="shared" si="8"/>
        <v>0.48840673161325382</v>
      </c>
      <c r="S17">
        <v>1.6400068027210888</v>
      </c>
      <c r="T17">
        <f t="shared" si="9"/>
        <v>1.6755160819145565</v>
      </c>
      <c r="U17">
        <f t="shared" si="10"/>
        <v>0.48940348004511769</v>
      </c>
    </row>
    <row r="18" spans="1:21" x14ac:dyDescent="0.3">
      <c r="A18">
        <f t="shared" si="1"/>
        <v>7.0000000000000007E-2</v>
      </c>
      <c r="B18">
        <v>7</v>
      </c>
      <c r="C18">
        <v>0.36499999999999999</v>
      </c>
      <c r="D18">
        <f t="shared" si="2"/>
        <v>0.27</v>
      </c>
      <c r="E18">
        <v>0.36499999999999999</v>
      </c>
      <c r="F18">
        <f t="shared" si="3"/>
        <v>0.27</v>
      </c>
      <c r="G18">
        <v>0.36599999999999999</v>
      </c>
      <c r="H18">
        <f t="shared" si="4"/>
        <v>0.26800000000000002</v>
      </c>
      <c r="K18">
        <f t="shared" si="0"/>
        <v>7.0000000000000007E-2</v>
      </c>
      <c r="L18">
        <v>7</v>
      </c>
      <c r="M18">
        <v>1.1679999999999999</v>
      </c>
      <c r="N18">
        <f t="shared" si="5"/>
        <v>1.1728612573401898</v>
      </c>
      <c r="O18">
        <f t="shared" si="6"/>
        <v>0.49792760767321526</v>
      </c>
      <c r="P18">
        <v>1.294</v>
      </c>
      <c r="Q18">
        <f t="shared" si="7"/>
        <v>1.3194689145077132</v>
      </c>
      <c r="R18">
        <f t="shared" si="8"/>
        <v>0.49034880085931565</v>
      </c>
      <c r="S18">
        <v>1.4335924657534247</v>
      </c>
      <c r="T18">
        <f t="shared" si="9"/>
        <v>1.4660765716752371</v>
      </c>
      <c r="U18">
        <f t="shared" si="10"/>
        <v>0.48892141565133468</v>
      </c>
    </row>
    <row r="19" spans="1:21" x14ac:dyDescent="0.3">
      <c r="A19">
        <f t="shared" si="1"/>
        <v>0.06</v>
      </c>
      <c r="B19">
        <v>6</v>
      </c>
      <c r="C19">
        <v>0.372</v>
      </c>
      <c r="D19">
        <f t="shared" si="2"/>
        <v>0.25600000000000001</v>
      </c>
      <c r="E19">
        <v>0.374</v>
      </c>
      <c r="F19">
        <f t="shared" si="3"/>
        <v>0.252</v>
      </c>
      <c r="G19">
        <v>0.376</v>
      </c>
      <c r="H19">
        <f t="shared" si="4"/>
        <v>0.248</v>
      </c>
      <c r="K19">
        <f t="shared" si="0"/>
        <v>0.06</v>
      </c>
      <c r="L19">
        <v>6</v>
      </c>
      <c r="M19">
        <v>1.0149999999999999</v>
      </c>
      <c r="N19">
        <f t="shared" si="5"/>
        <v>1.0053096491487339</v>
      </c>
      <c r="O19">
        <f t="shared" si="6"/>
        <v>0.50481958511960545</v>
      </c>
      <c r="P19">
        <v>1.1180000000000001</v>
      </c>
      <c r="Q19">
        <f t="shared" si="7"/>
        <v>1.1309733552923256</v>
      </c>
      <c r="R19">
        <f t="shared" si="8"/>
        <v>0.49426451771316388</v>
      </c>
      <c r="S19">
        <v>1.2314522167487689</v>
      </c>
      <c r="T19">
        <f t="shared" si="9"/>
        <v>1.2566370614359172</v>
      </c>
      <c r="U19">
        <f t="shared" si="10"/>
        <v>0.48997926869259673</v>
      </c>
    </row>
    <row r="20" spans="1:21" x14ac:dyDescent="0.3">
      <c r="A20">
        <f t="shared" si="1"/>
        <v>0.05</v>
      </c>
      <c r="B20">
        <v>5</v>
      </c>
      <c r="C20">
        <v>0.38200000000000001</v>
      </c>
      <c r="D20">
        <f t="shared" si="2"/>
        <v>0.23599999999999999</v>
      </c>
      <c r="E20">
        <v>0.38100000000000001</v>
      </c>
      <c r="F20">
        <f t="shared" si="3"/>
        <v>0.23799999999999999</v>
      </c>
      <c r="G20">
        <v>0.38100000000000001</v>
      </c>
      <c r="H20">
        <f t="shared" si="4"/>
        <v>0.23799999999999999</v>
      </c>
      <c r="K20">
        <f t="shared" si="0"/>
        <v>0.05</v>
      </c>
      <c r="L20">
        <v>5</v>
      </c>
      <c r="M20">
        <v>0.872</v>
      </c>
      <c r="N20">
        <f t="shared" si="5"/>
        <v>0.83775804095727813</v>
      </c>
      <c r="O20">
        <f t="shared" si="6"/>
        <v>0.52043666391049781</v>
      </c>
      <c r="P20">
        <v>0.95</v>
      </c>
      <c r="Q20">
        <f t="shared" si="7"/>
        <v>0.94247779607693793</v>
      </c>
      <c r="R20">
        <f t="shared" si="8"/>
        <v>0.50399065312433522</v>
      </c>
      <c r="S20">
        <v>1.0349770642201834</v>
      </c>
      <c r="T20">
        <f t="shared" si="9"/>
        <v>1.0471975511965976</v>
      </c>
      <c r="U20">
        <f t="shared" si="10"/>
        <v>0.49416514727214067</v>
      </c>
    </row>
    <row r="21" spans="1:21" x14ac:dyDescent="0.3">
      <c r="A21">
        <f t="shared" si="1"/>
        <v>0.04</v>
      </c>
      <c r="B21">
        <v>4</v>
      </c>
      <c r="C21">
        <v>0.36699999999999999</v>
      </c>
      <c r="D21">
        <f t="shared" si="2"/>
        <v>0.26600000000000001</v>
      </c>
      <c r="E21">
        <v>0.36799999999999999</v>
      </c>
      <c r="F21">
        <f t="shared" si="3"/>
        <v>0.26400000000000001</v>
      </c>
      <c r="G21">
        <v>0.37</v>
      </c>
      <c r="H21">
        <f t="shared" si="4"/>
        <v>0.26</v>
      </c>
      <c r="K21">
        <f t="shared" si="0"/>
        <v>0.04</v>
      </c>
      <c r="L21">
        <v>4</v>
      </c>
      <c r="M21">
        <v>0.73699999999999999</v>
      </c>
      <c r="N21">
        <f t="shared" si="5"/>
        <v>0.67020643276582248</v>
      </c>
      <c r="O21">
        <f t="shared" si="6"/>
        <v>0.54983059246278221</v>
      </c>
      <c r="P21">
        <v>0.79300000000000004</v>
      </c>
      <c r="Q21">
        <f t="shared" si="7"/>
        <v>0.75398223686155041</v>
      </c>
      <c r="R21">
        <f t="shared" si="8"/>
        <v>0.52587445779947084</v>
      </c>
      <c r="S21">
        <v>0.85325508819538687</v>
      </c>
      <c r="T21">
        <f t="shared" si="9"/>
        <v>0.83775804095727824</v>
      </c>
      <c r="U21">
        <f t="shared" si="10"/>
        <v>0.50924911876727597</v>
      </c>
    </row>
    <row r="22" spans="1:21" x14ac:dyDescent="0.3">
      <c r="A22">
        <f t="shared" si="1"/>
        <v>0.03</v>
      </c>
      <c r="B22">
        <v>3</v>
      </c>
      <c r="C22">
        <v>0.376</v>
      </c>
      <c r="D22">
        <f t="shared" si="2"/>
        <v>0.248</v>
      </c>
      <c r="E22">
        <v>0.377</v>
      </c>
      <c r="F22">
        <f t="shared" si="3"/>
        <v>0.246</v>
      </c>
      <c r="G22">
        <v>0.379</v>
      </c>
      <c r="H22">
        <f t="shared" si="4"/>
        <v>0.24199999999999999</v>
      </c>
      <c r="K22">
        <f t="shared" si="0"/>
        <v>0.03</v>
      </c>
      <c r="L22">
        <v>3</v>
      </c>
      <c r="M22">
        <v>0.621</v>
      </c>
      <c r="N22">
        <f t="shared" si="5"/>
        <v>0.50265482457436694</v>
      </c>
      <c r="O22">
        <f t="shared" si="6"/>
        <v>0.61772012287541878</v>
      </c>
      <c r="P22">
        <v>0.65300000000000002</v>
      </c>
      <c r="Q22">
        <f t="shared" si="7"/>
        <v>0.56548667764616278</v>
      </c>
      <c r="R22">
        <f t="shared" si="8"/>
        <v>0.57737876577226477</v>
      </c>
      <c r="S22">
        <v>0.6866489533011273</v>
      </c>
      <c r="T22">
        <f t="shared" si="9"/>
        <v>0.62831853071795862</v>
      </c>
      <c r="U22">
        <f t="shared" si="10"/>
        <v>0.54641787543375209</v>
      </c>
    </row>
    <row r="23" spans="1:21" x14ac:dyDescent="0.3">
      <c r="A23">
        <f t="shared" si="1"/>
        <v>0.02</v>
      </c>
      <c r="B23">
        <v>2</v>
      </c>
      <c r="C23">
        <v>0.36799999999999999</v>
      </c>
      <c r="D23">
        <f t="shared" si="2"/>
        <v>0.26400000000000001</v>
      </c>
      <c r="E23">
        <v>0.37</v>
      </c>
      <c r="F23">
        <f t="shared" si="3"/>
        <v>0.26</v>
      </c>
      <c r="G23">
        <v>0.372</v>
      </c>
      <c r="H23">
        <f t="shared" si="4"/>
        <v>0.25600000000000001</v>
      </c>
      <c r="K23">
        <f t="shared" si="0"/>
        <v>0.02</v>
      </c>
      <c r="L23">
        <v>2</v>
      </c>
      <c r="M23">
        <v>0.53700000000000003</v>
      </c>
      <c r="N23">
        <f t="shared" si="5"/>
        <v>0.33510321638291124</v>
      </c>
      <c r="O23">
        <f t="shared" si="6"/>
        <v>0.80124566662826069</v>
      </c>
      <c r="P23">
        <v>0.55600000000000005</v>
      </c>
      <c r="Q23">
        <f t="shared" si="7"/>
        <v>0.37699111843077521</v>
      </c>
      <c r="R23">
        <f t="shared" si="8"/>
        <v>0.73741790299244847</v>
      </c>
      <c r="S23">
        <v>0.57567225325884552</v>
      </c>
      <c r="T23">
        <f t="shared" si="9"/>
        <v>0.41887902047863912</v>
      </c>
      <c r="U23">
        <f t="shared" si="10"/>
        <v>0.68715813530246039</v>
      </c>
    </row>
    <row r="24" spans="1:21" x14ac:dyDescent="0.3">
      <c r="A24">
        <f t="shared" si="1"/>
        <v>0.01</v>
      </c>
      <c r="B24">
        <v>1</v>
      </c>
      <c r="C24">
        <v>0.255</v>
      </c>
      <c r="D24">
        <f t="shared" si="2"/>
        <v>0.49</v>
      </c>
      <c r="E24">
        <v>0.255</v>
      </c>
      <c r="F24">
        <f t="shared" si="3"/>
        <v>0.49</v>
      </c>
      <c r="G24">
        <v>0.255</v>
      </c>
      <c r="H24">
        <f t="shared" si="4"/>
        <v>0.49</v>
      </c>
      <c r="K24">
        <f>+L24/100</f>
        <v>0.01</v>
      </c>
      <c r="L24">
        <v>1</v>
      </c>
      <c r="M24">
        <v>0.373</v>
      </c>
      <c r="N24">
        <f t="shared" si="5"/>
        <v>0.16755160819145562</v>
      </c>
      <c r="O24">
        <f t="shared" si="6"/>
        <v>1.1130898832489431</v>
      </c>
      <c r="P24">
        <v>0.439</v>
      </c>
      <c r="Q24">
        <f t="shared" si="7"/>
        <v>0.1884955592153876</v>
      </c>
      <c r="R24">
        <f t="shared" si="8"/>
        <v>1.1644836669557008</v>
      </c>
      <c r="S24">
        <v>0.51667828418230566</v>
      </c>
      <c r="T24">
        <f t="shared" si="9"/>
        <v>0.20943951023931956</v>
      </c>
      <c r="U24">
        <f t="shared" si="10"/>
        <v>1.2334785437377946</v>
      </c>
    </row>
    <row r="28" spans="1:21" x14ac:dyDescent="0.3">
      <c r="A28" s="7" t="s">
        <v>22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</row>
    <row r="29" spans="1:21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</row>
    <row r="32" spans="1:21" x14ac:dyDescent="0.3">
      <c r="B32" s="6" t="s">
        <v>13</v>
      </c>
      <c r="C32" s="6"/>
      <c r="D32" s="6"/>
      <c r="E32" s="6"/>
      <c r="F32" s="6"/>
      <c r="G32" s="6"/>
      <c r="L32" s="6" t="s">
        <v>25</v>
      </c>
      <c r="M32" s="6"/>
      <c r="N32" s="6"/>
      <c r="O32" s="6"/>
      <c r="P32" s="6"/>
      <c r="Q32" s="6"/>
      <c r="R32" s="6"/>
      <c r="S32" s="6"/>
    </row>
    <row r="33" spans="1:21" x14ac:dyDescent="0.3">
      <c r="B33" s="6"/>
      <c r="C33" s="6"/>
      <c r="D33" s="6"/>
      <c r="E33" s="6"/>
      <c r="F33" s="6"/>
      <c r="G33" s="6"/>
      <c r="L33" s="6"/>
      <c r="M33" s="6"/>
      <c r="N33" s="6"/>
      <c r="O33" s="6"/>
      <c r="P33" s="6"/>
      <c r="Q33" s="6"/>
      <c r="R33" s="6"/>
      <c r="S33" s="6"/>
    </row>
    <row r="34" spans="1:21" x14ac:dyDescent="0.3">
      <c r="A34" t="s">
        <v>4</v>
      </c>
      <c r="B34" t="s">
        <v>4</v>
      </c>
      <c r="C34" t="s">
        <v>10</v>
      </c>
      <c r="D34" t="s">
        <v>8</v>
      </c>
      <c r="E34" t="s">
        <v>11</v>
      </c>
      <c r="F34" t="s">
        <v>8</v>
      </c>
      <c r="G34" t="s">
        <v>12</v>
      </c>
      <c r="H34" t="s">
        <v>8</v>
      </c>
      <c r="K34" t="s">
        <v>4</v>
      </c>
      <c r="L34" t="s">
        <v>4</v>
      </c>
      <c r="M34" t="s">
        <v>10</v>
      </c>
      <c r="N34" t="s">
        <v>7</v>
      </c>
      <c r="O34" t="s">
        <v>26</v>
      </c>
      <c r="P34" t="s">
        <v>11</v>
      </c>
      <c r="Q34" t="s">
        <v>7</v>
      </c>
      <c r="R34" t="s">
        <v>26</v>
      </c>
      <c r="S34" t="s">
        <v>12</v>
      </c>
      <c r="T34" t="s">
        <v>7</v>
      </c>
      <c r="U34" t="s">
        <v>9</v>
      </c>
    </row>
    <row r="35" spans="1:21" x14ac:dyDescent="0.3">
      <c r="A35" t="s">
        <v>14</v>
      </c>
      <c r="B35" t="s">
        <v>6</v>
      </c>
      <c r="C35" t="s">
        <v>5</v>
      </c>
      <c r="E35" t="s">
        <v>5</v>
      </c>
      <c r="G35" t="s">
        <v>5</v>
      </c>
      <c r="K35" t="s">
        <v>14</v>
      </c>
      <c r="L35" t="s">
        <v>6</v>
      </c>
      <c r="M35" t="s">
        <v>5</v>
      </c>
      <c r="N35" t="s">
        <v>5</v>
      </c>
      <c r="P35" t="s">
        <v>5</v>
      </c>
      <c r="Q35" t="s">
        <v>5</v>
      </c>
      <c r="S35" t="s">
        <v>5</v>
      </c>
      <c r="T35" t="s">
        <v>5</v>
      </c>
    </row>
    <row r="36" spans="1:21" x14ac:dyDescent="0.3">
      <c r="A36">
        <f>+B36/100</f>
        <v>0.15</v>
      </c>
      <c r="B36">
        <v>15</v>
      </c>
      <c r="C36">
        <v>0.96899999999999997</v>
      </c>
      <c r="D36">
        <f>+(1-C36)/1</f>
        <v>3.1000000000000028E-2</v>
      </c>
      <c r="E36">
        <v>0.95299999999999996</v>
      </c>
      <c r="F36">
        <f>+(1-E36)/1</f>
        <v>4.7000000000000042E-2</v>
      </c>
      <c r="G36">
        <v>0.93600000000000005</v>
      </c>
      <c r="H36">
        <f>+(1-G36)/1</f>
        <v>6.3999999999999946E-2</v>
      </c>
      <c r="K36">
        <f>+L36/100</f>
        <v>0.15</v>
      </c>
      <c r="L36">
        <v>15</v>
      </c>
      <c r="M36">
        <v>4.5759999999999996</v>
      </c>
      <c r="N36">
        <f>+(2*PI()*K36*300)/60</f>
        <v>4.7123889803846897</v>
      </c>
      <c r="O36">
        <f>+M36/(2*N36)</f>
        <v>0.48552867972567537</v>
      </c>
      <c r="P36">
        <v>5.3339999999999996</v>
      </c>
      <c r="Q36">
        <f>+(2*PI()*K36*350)/60</f>
        <v>5.497787143782138</v>
      </c>
      <c r="R36">
        <f>+P36/(2*Q36)</f>
        <v>0.485104266544097</v>
      </c>
      <c r="S36">
        <v>6.0910000000000002</v>
      </c>
      <c r="T36">
        <f>+(2*PI()*K36*400)/60</f>
        <v>6.2831853071795853</v>
      </c>
      <c r="U36">
        <f>+S36/(2*T36)</f>
        <v>0.48470637918636733</v>
      </c>
    </row>
    <row r="37" spans="1:21" x14ac:dyDescent="0.3">
      <c r="A37">
        <f t="shared" ref="A37:A50" si="11">+B37/100</f>
        <v>0.14000000000000001</v>
      </c>
      <c r="B37">
        <v>14</v>
      </c>
      <c r="C37">
        <v>0.89</v>
      </c>
      <c r="D37">
        <f t="shared" ref="D37:D50" si="12">+(1-C37)/1</f>
        <v>0.10999999999999999</v>
      </c>
      <c r="E37">
        <v>0.85899999999999999</v>
      </c>
      <c r="F37">
        <f t="shared" ref="F37:F50" si="13">+(1-E37)/1</f>
        <v>0.14100000000000001</v>
      </c>
      <c r="G37">
        <v>0.82899999999999996</v>
      </c>
      <c r="H37">
        <f t="shared" ref="H37:H50" si="14">+(1-G37)/1</f>
        <v>0.17100000000000004</v>
      </c>
      <c r="K37">
        <f t="shared" ref="K37:K50" si="15">+L37/100</f>
        <v>0.14000000000000001</v>
      </c>
      <c r="L37">
        <v>14</v>
      </c>
      <c r="M37">
        <v>4.2809999999999997</v>
      </c>
      <c r="N37">
        <f t="shared" ref="N37:N50" si="16">+(2*PI()*K37*300)/60</f>
        <v>4.3982297150257104</v>
      </c>
      <c r="O37">
        <f t="shared" ref="O37:O50" si="17">+M37/(2*N37)</f>
        <v>0.48667307955457423</v>
      </c>
      <c r="P37">
        <v>4.984</v>
      </c>
      <c r="Q37">
        <f t="shared" ref="Q37:Q50" si="18">+(2*PI()*K37*350)/60</f>
        <v>5.1312680008633293</v>
      </c>
      <c r="R37">
        <f t="shared" ref="R37:R50" si="19">+P37/(2*Q37)</f>
        <v>0.48564994063469774</v>
      </c>
      <c r="S37">
        <v>5.6870000000000003</v>
      </c>
      <c r="T37">
        <f t="shared" ref="T37:T50" si="20">+(2*PI()*K37*400)/60</f>
        <v>5.8643062867009483</v>
      </c>
      <c r="U37">
        <f t="shared" ref="U37:U50" si="21">+S37/(2*T37)</f>
        <v>0.48488258644479038</v>
      </c>
    </row>
    <row r="38" spans="1:21" x14ac:dyDescent="0.3">
      <c r="A38">
        <f t="shared" si="11"/>
        <v>0.13</v>
      </c>
      <c r="B38">
        <v>13</v>
      </c>
      <c r="C38">
        <v>0.81200000000000006</v>
      </c>
      <c r="D38">
        <f t="shared" si="12"/>
        <v>0.18799999999999994</v>
      </c>
      <c r="E38">
        <v>0.77200000000000002</v>
      </c>
      <c r="F38">
        <f t="shared" si="13"/>
        <v>0.22799999999999998</v>
      </c>
      <c r="G38">
        <v>0.73599999999999999</v>
      </c>
      <c r="H38">
        <f t="shared" si="14"/>
        <v>0.26400000000000001</v>
      </c>
      <c r="K38">
        <f t="shared" si="15"/>
        <v>0.13</v>
      </c>
      <c r="L38">
        <v>13</v>
      </c>
      <c r="M38">
        <v>3.9910000000000001</v>
      </c>
      <c r="N38">
        <f t="shared" si="16"/>
        <v>4.0840704496667311</v>
      </c>
      <c r="O38">
        <f t="shared" si="17"/>
        <v>0.48860567529211874</v>
      </c>
      <c r="P38">
        <v>4.641</v>
      </c>
      <c r="Q38">
        <f t="shared" si="18"/>
        <v>4.7647488579445199</v>
      </c>
      <c r="R38">
        <f t="shared" si="19"/>
        <v>0.48701412586119974</v>
      </c>
      <c r="S38">
        <v>5.2889999999999997</v>
      </c>
      <c r="T38">
        <f t="shared" si="20"/>
        <v>5.4454272662223087</v>
      </c>
      <c r="U38">
        <f t="shared" si="21"/>
        <v>0.48563682346905829</v>
      </c>
    </row>
    <row r="39" spans="1:21" x14ac:dyDescent="0.3">
      <c r="A39">
        <f t="shared" si="11"/>
        <v>0.12</v>
      </c>
      <c r="B39">
        <v>12</v>
      </c>
      <c r="C39">
        <v>0.77200000000000002</v>
      </c>
      <c r="D39">
        <f t="shared" si="12"/>
        <v>0.22799999999999998</v>
      </c>
      <c r="E39">
        <v>0.73</v>
      </c>
      <c r="F39">
        <f t="shared" si="13"/>
        <v>0.27</v>
      </c>
      <c r="G39">
        <v>0.69399999999999995</v>
      </c>
      <c r="H39">
        <f t="shared" si="14"/>
        <v>0.30600000000000005</v>
      </c>
      <c r="K39">
        <f t="shared" si="15"/>
        <v>0.12</v>
      </c>
      <c r="L39">
        <v>12</v>
      </c>
      <c r="M39">
        <v>3.6989999999999998</v>
      </c>
      <c r="N39">
        <f t="shared" si="16"/>
        <v>3.7699111843077517</v>
      </c>
      <c r="O39">
        <f t="shared" si="17"/>
        <v>0.49059511208076739</v>
      </c>
      <c r="P39">
        <v>4.2930000000000001</v>
      </c>
      <c r="Q39">
        <f t="shared" si="18"/>
        <v>4.3982297150257095</v>
      </c>
      <c r="R39">
        <f t="shared" si="19"/>
        <v>0.48803726478107634</v>
      </c>
      <c r="S39">
        <v>4.8869999999999996</v>
      </c>
      <c r="T39">
        <f t="shared" si="20"/>
        <v>5.026548245743669</v>
      </c>
      <c r="U39">
        <f t="shared" si="21"/>
        <v>0.48611887930630782</v>
      </c>
    </row>
    <row r="40" spans="1:21" x14ac:dyDescent="0.3">
      <c r="A40">
        <f t="shared" si="11"/>
        <v>0.11</v>
      </c>
      <c r="B40">
        <v>11</v>
      </c>
      <c r="C40">
        <v>0.75900000000000001</v>
      </c>
      <c r="D40">
        <f t="shared" si="12"/>
        <v>0.24099999999999999</v>
      </c>
      <c r="E40">
        <v>0.71599999999999997</v>
      </c>
      <c r="F40">
        <f t="shared" si="13"/>
        <v>0.28400000000000003</v>
      </c>
      <c r="G40">
        <v>0.68100000000000005</v>
      </c>
      <c r="H40">
        <f t="shared" si="14"/>
        <v>0.31899999999999995</v>
      </c>
      <c r="K40">
        <f t="shared" si="15"/>
        <v>0.11</v>
      </c>
      <c r="L40">
        <v>11</v>
      </c>
      <c r="M40">
        <v>3.403</v>
      </c>
      <c r="N40">
        <f t="shared" si="16"/>
        <v>3.4557519189487724</v>
      </c>
      <c r="O40">
        <f t="shared" si="17"/>
        <v>0.49236751940156348</v>
      </c>
      <c r="P40">
        <v>3.944</v>
      </c>
      <c r="Q40">
        <f t="shared" si="18"/>
        <v>4.0317105721069009</v>
      </c>
      <c r="R40">
        <f t="shared" si="19"/>
        <v>0.48912241212033919</v>
      </c>
      <c r="S40">
        <v>4.4829999999999997</v>
      </c>
      <c r="T40">
        <f t="shared" si="20"/>
        <v>4.6076692252650293</v>
      </c>
      <c r="U40">
        <f t="shared" si="21"/>
        <v>0.48647155219156829</v>
      </c>
    </row>
    <row r="41" spans="1:21" x14ac:dyDescent="0.3">
      <c r="A41">
        <f t="shared" si="11"/>
        <v>0.1</v>
      </c>
      <c r="B41">
        <v>10</v>
      </c>
      <c r="C41">
        <v>0.76800000000000002</v>
      </c>
      <c r="D41">
        <f t="shared" si="12"/>
        <v>0.23199999999999998</v>
      </c>
      <c r="E41">
        <v>0.72399999999999998</v>
      </c>
      <c r="F41">
        <f t="shared" si="13"/>
        <v>0.27600000000000002</v>
      </c>
      <c r="G41">
        <v>0.69</v>
      </c>
      <c r="H41">
        <f t="shared" si="14"/>
        <v>0.31000000000000005</v>
      </c>
      <c r="K41">
        <f t="shared" si="15"/>
        <v>0.1</v>
      </c>
      <c r="L41">
        <v>10</v>
      </c>
      <c r="M41">
        <v>3.1040000000000001</v>
      </c>
      <c r="N41">
        <f t="shared" si="16"/>
        <v>3.1415926535897927</v>
      </c>
      <c r="O41">
        <f t="shared" si="17"/>
        <v>0.49401694335724322</v>
      </c>
      <c r="P41">
        <v>3.593</v>
      </c>
      <c r="Q41">
        <f t="shared" si="18"/>
        <v>3.6651914291880918</v>
      </c>
      <c r="R41">
        <f t="shared" si="19"/>
        <v>0.49015175188215426</v>
      </c>
      <c r="S41">
        <v>4.0789999999999997</v>
      </c>
      <c r="T41">
        <f t="shared" si="20"/>
        <v>4.1887902047863905</v>
      </c>
      <c r="U41">
        <f t="shared" si="21"/>
        <v>0.48689475965388085</v>
      </c>
    </row>
    <row r="42" spans="1:21" x14ac:dyDescent="0.3">
      <c r="A42">
        <f t="shared" si="11"/>
        <v>0.09</v>
      </c>
      <c r="B42">
        <v>9</v>
      </c>
      <c r="C42">
        <v>0.77400000000000002</v>
      </c>
      <c r="D42">
        <f t="shared" si="12"/>
        <v>0.22599999999999998</v>
      </c>
      <c r="E42">
        <v>0.73199999999999998</v>
      </c>
      <c r="F42">
        <f t="shared" si="13"/>
        <v>0.26800000000000002</v>
      </c>
      <c r="G42">
        <v>0.70199999999999996</v>
      </c>
      <c r="H42">
        <f t="shared" si="14"/>
        <v>0.29800000000000004</v>
      </c>
      <c r="K42">
        <f t="shared" si="15"/>
        <v>0.09</v>
      </c>
      <c r="L42">
        <v>9</v>
      </c>
      <c r="M42">
        <v>2.8039999999999998</v>
      </c>
      <c r="N42">
        <f t="shared" si="16"/>
        <v>2.8274333882308138</v>
      </c>
      <c r="O42">
        <f t="shared" si="17"/>
        <v>0.49585606714408281</v>
      </c>
      <c r="P42">
        <v>3.24</v>
      </c>
      <c r="Q42">
        <f t="shared" si="18"/>
        <v>3.2986722862692828</v>
      </c>
      <c r="R42">
        <f t="shared" si="19"/>
        <v>0.49110668154070564</v>
      </c>
      <c r="S42">
        <v>3.6720000000000002</v>
      </c>
      <c r="T42">
        <f t="shared" si="20"/>
        <v>3.7699111843077517</v>
      </c>
      <c r="U42">
        <f t="shared" si="21"/>
        <v>0.48701412586119974</v>
      </c>
    </row>
    <row r="43" spans="1:21" x14ac:dyDescent="0.3">
      <c r="A43">
        <f t="shared" si="11"/>
        <v>0.08</v>
      </c>
      <c r="B43">
        <v>8</v>
      </c>
      <c r="C43">
        <v>0.747</v>
      </c>
      <c r="D43">
        <f t="shared" si="12"/>
        <v>0.253</v>
      </c>
      <c r="E43">
        <v>0.71799999999999997</v>
      </c>
      <c r="F43">
        <f t="shared" si="13"/>
        <v>0.28200000000000003</v>
      </c>
      <c r="G43">
        <v>0.70199999999999996</v>
      </c>
      <c r="H43">
        <f t="shared" si="14"/>
        <v>0.29800000000000004</v>
      </c>
      <c r="K43">
        <f t="shared" si="15"/>
        <v>0.08</v>
      </c>
      <c r="L43">
        <v>8</v>
      </c>
      <c r="M43">
        <v>2.5089999999999999</v>
      </c>
      <c r="N43">
        <f t="shared" si="16"/>
        <v>2.5132741228718345</v>
      </c>
      <c r="O43">
        <f t="shared" si="17"/>
        <v>0.49914969027195677</v>
      </c>
      <c r="P43">
        <v>2.8889999999999998</v>
      </c>
      <c r="Q43">
        <f t="shared" si="18"/>
        <v>2.9321531433504742</v>
      </c>
      <c r="R43">
        <f t="shared" si="19"/>
        <v>0.4926413899205202</v>
      </c>
      <c r="S43">
        <v>3.266</v>
      </c>
      <c r="T43">
        <f t="shared" si="20"/>
        <v>3.351032163829113</v>
      </c>
      <c r="U43">
        <f t="shared" si="21"/>
        <v>0.48731254137949703</v>
      </c>
    </row>
    <row r="44" spans="1:21" x14ac:dyDescent="0.3">
      <c r="A44">
        <f t="shared" si="11"/>
        <v>7.0000000000000007E-2</v>
      </c>
      <c r="B44">
        <v>7</v>
      </c>
      <c r="C44">
        <v>0.73699999999999999</v>
      </c>
      <c r="D44">
        <f t="shared" si="12"/>
        <v>0.26300000000000001</v>
      </c>
      <c r="E44">
        <v>0.72299999999999998</v>
      </c>
      <c r="F44">
        <f t="shared" si="13"/>
        <v>0.27700000000000002</v>
      </c>
      <c r="G44">
        <v>0.72099999999999997</v>
      </c>
      <c r="H44">
        <f t="shared" si="14"/>
        <v>0.27900000000000003</v>
      </c>
      <c r="K44">
        <f t="shared" si="15"/>
        <v>7.0000000000000007E-2</v>
      </c>
      <c r="L44">
        <v>7</v>
      </c>
      <c r="M44">
        <v>2.222</v>
      </c>
      <c r="N44">
        <f t="shared" si="16"/>
        <v>2.1991148575128552</v>
      </c>
      <c r="O44">
        <f t="shared" si="17"/>
        <v>0.50520326221455925</v>
      </c>
      <c r="P44">
        <v>2.544</v>
      </c>
      <c r="Q44">
        <f t="shared" si="18"/>
        <v>2.5656340004316647</v>
      </c>
      <c r="R44">
        <f t="shared" si="19"/>
        <v>0.49578388803156942</v>
      </c>
      <c r="S44">
        <v>2.8650000000000002</v>
      </c>
      <c r="T44">
        <f t="shared" si="20"/>
        <v>2.9321531433504742</v>
      </c>
      <c r="U44">
        <f t="shared" si="21"/>
        <v>0.48854883424101436</v>
      </c>
    </row>
    <row r="45" spans="1:21" x14ac:dyDescent="0.3">
      <c r="A45">
        <f t="shared" si="11"/>
        <v>0.06</v>
      </c>
      <c r="B45">
        <v>6</v>
      </c>
      <c r="C45">
        <v>0.746</v>
      </c>
      <c r="D45">
        <f t="shared" si="12"/>
        <v>0.254</v>
      </c>
      <c r="E45">
        <v>0.73799999999999999</v>
      </c>
      <c r="F45">
        <f t="shared" si="13"/>
        <v>0.26200000000000001</v>
      </c>
      <c r="G45">
        <v>0.73899999999999999</v>
      </c>
      <c r="H45">
        <f t="shared" si="14"/>
        <v>0.26100000000000001</v>
      </c>
      <c r="K45">
        <f t="shared" si="15"/>
        <v>0.06</v>
      </c>
      <c r="L45">
        <v>6</v>
      </c>
      <c r="M45">
        <v>1.9419999999999999</v>
      </c>
      <c r="N45">
        <f t="shared" si="16"/>
        <v>1.8849555921538759</v>
      </c>
      <c r="O45">
        <f t="shared" si="17"/>
        <v>0.51513149914076795</v>
      </c>
      <c r="P45">
        <v>2.2050000000000001</v>
      </c>
      <c r="Q45">
        <f t="shared" si="18"/>
        <v>2.1991148575128547</v>
      </c>
      <c r="R45">
        <f t="shared" si="19"/>
        <v>0.50133807073947045</v>
      </c>
      <c r="S45">
        <v>2.468</v>
      </c>
      <c r="T45">
        <f t="shared" si="20"/>
        <v>2.5132741228718345</v>
      </c>
      <c r="U45">
        <f t="shared" si="21"/>
        <v>0.49099299943849711</v>
      </c>
    </row>
    <row r="46" spans="1:21" x14ac:dyDescent="0.3">
      <c r="A46">
        <f t="shared" si="11"/>
        <v>0.05</v>
      </c>
      <c r="B46">
        <v>5</v>
      </c>
      <c r="C46">
        <v>0.753</v>
      </c>
      <c r="D46">
        <f t="shared" si="12"/>
        <v>0.247</v>
      </c>
      <c r="E46">
        <v>0.745</v>
      </c>
      <c r="F46">
        <f t="shared" si="13"/>
        <v>0.255</v>
      </c>
      <c r="G46">
        <v>0.745</v>
      </c>
      <c r="H46">
        <f t="shared" si="14"/>
        <v>0.255</v>
      </c>
      <c r="K46">
        <f t="shared" si="15"/>
        <v>0.05</v>
      </c>
      <c r="L46">
        <v>5</v>
      </c>
      <c r="M46">
        <v>1.6839999999999999</v>
      </c>
      <c r="N46">
        <f t="shared" si="16"/>
        <v>1.5707963267948963</v>
      </c>
      <c r="O46">
        <f t="shared" si="17"/>
        <v>0.53603384833350354</v>
      </c>
      <c r="P46">
        <v>1.887</v>
      </c>
      <c r="Q46">
        <f t="shared" si="18"/>
        <v>1.8325957145940459</v>
      </c>
      <c r="R46">
        <f t="shared" si="19"/>
        <v>0.5148435044818398</v>
      </c>
      <c r="S46">
        <v>2.0920000000000001</v>
      </c>
      <c r="T46">
        <f t="shared" si="20"/>
        <v>2.0943951023931953</v>
      </c>
      <c r="U46">
        <f t="shared" si="21"/>
        <v>0.49942821142236765</v>
      </c>
    </row>
    <row r="47" spans="1:21" x14ac:dyDescent="0.3">
      <c r="A47">
        <f t="shared" si="11"/>
        <v>0.04</v>
      </c>
      <c r="B47">
        <v>4</v>
      </c>
      <c r="C47">
        <v>0.73899999999999999</v>
      </c>
      <c r="D47">
        <f t="shared" si="12"/>
        <v>0.26100000000000001</v>
      </c>
      <c r="E47">
        <v>0.73599999999999999</v>
      </c>
      <c r="F47">
        <f t="shared" si="13"/>
        <v>0.26400000000000001</v>
      </c>
      <c r="G47">
        <v>0.73899999999999999</v>
      </c>
      <c r="H47">
        <f t="shared" si="14"/>
        <v>0.26100000000000001</v>
      </c>
      <c r="K47">
        <f t="shared" si="15"/>
        <v>0.04</v>
      </c>
      <c r="L47">
        <v>4</v>
      </c>
      <c r="M47">
        <v>1.4450000000000001</v>
      </c>
      <c r="N47">
        <f t="shared" si="16"/>
        <v>1.2566370614359172</v>
      </c>
      <c r="O47">
        <f t="shared" si="17"/>
        <v>0.57494723191947195</v>
      </c>
      <c r="P47">
        <v>1.589</v>
      </c>
      <c r="Q47">
        <f t="shared" si="18"/>
        <v>1.4660765716752371</v>
      </c>
      <c r="R47">
        <f t="shared" si="19"/>
        <v>0.54192258122790349</v>
      </c>
      <c r="S47">
        <v>1.736</v>
      </c>
      <c r="T47">
        <f t="shared" si="20"/>
        <v>1.6755160819145565</v>
      </c>
      <c r="U47">
        <f t="shared" si="21"/>
        <v>0.51804933976411927</v>
      </c>
    </row>
    <row r="48" spans="1:21" x14ac:dyDescent="0.3">
      <c r="A48">
        <f t="shared" si="11"/>
        <v>0.03</v>
      </c>
      <c r="B48">
        <v>3</v>
      </c>
      <c r="C48">
        <v>0.74099999999999999</v>
      </c>
      <c r="D48">
        <f t="shared" si="12"/>
        <v>0.25900000000000001</v>
      </c>
      <c r="E48">
        <v>0.73899999999999999</v>
      </c>
      <c r="F48">
        <f t="shared" si="13"/>
        <v>0.26100000000000001</v>
      </c>
      <c r="G48">
        <v>0.74399999999999999</v>
      </c>
      <c r="H48">
        <f t="shared" si="14"/>
        <v>0.25600000000000001</v>
      </c>
      <c r="K48">
        <f t="shared" si="15"/>
        <v>0.03</v>
      </c>
      <c r="L48">
        <v>3</v>
      </c>
      <c r="M48">
        <v>1.2370000000000001</v>
      </c>
      <c r="N48">
        <f t="shared" si="16"/>
        <v>0.94247779607693793</v>
      </c>
      <c r="O48">
        <f t="shared" si="17"/>
        <v>0.65624888201558185</v>
      </c>
      <c r="P48">
        <v>1.323</v>
      </c>
      <c r="Q48">
        <f t="shared" si="18"/>
        <v>1.0995574287564274</v>
      </c>
      <c r="R48">
        <f t="shared" si="19"/>
        <v>0.60160568488736454</v>
      </c>
      <c r="S48">
        <v>1.41</v>
      </c>
      <c r="T48">
        <f t="shared" si="20"/>
        <v>1.2566370614359172</v>
      </c>
      <c r="U48">
        <f t="shared" si="21"/>
        <v>0.56102117439893107</v>
      </c>
    </row>
    <row r="49" spans="1:21" x14ac:dyDescent="0.3">
      <c r="A49">
        <f t="shared" si="11"/>
        <v>0.02</v>
      </c>
      <c r="B49">
        <v>2</v>
      </c>
      <c r="C49">
        <v>0.74399999999999999</v>
      </c>
      <c r="D49">
        <f t="shared" si="12"/>
        <v>0.25600000000000001</v>
      </c>
      <c r="E49">
        <v>0.74099999999999999</v>
      </c>
      <c r="F49">
        <f t="shared" si="13"/>
        <v>0.25900000000000001</v>
      </c>
      <c r="G49">
        <v>0.745</v>
      </c>
      <c r="H49">
        <f t="shared" si="14"/>
        <v>0.255</v>
      </c>
      <c r="K49">
        <f t="shared" si="15"/>
        <v>0.02</v>
      </c>
      <c r="L49">
        <v>2</v>
      </c>
      <c r="M49">
        <v>1.123</v>
      </c>
      <c r="N49">
        <f t="shared" si="16"/>
        <v>0.62831853071795862</v>
      </c>
      <c r="O49">
        <f t="shared" si="17"/>
        <v>0.8936550054609923</v>
      </c>
      <c r="P49">
        <v>1.1559999999999999</v>
      </c>
      <c r="Q49">
        <f t="shared" si="18"/>
        <v>0.73303828583761854</v>
      </c>
      <c r="R49">
        <f t="shared" si="19"/>
        <v>0.78849906091813271</v>
      </c>
      <c r="S49">
        <v>1.1859999999999999</v>
      </c>
      <c r="T49">
        <f t="shared" si="20"/>
        <v>0.83775804095727824</v>
      </c>
      <c r="U49">
        <f t="shared" si="21"/>
        <v>0.70784160940120444</v>
      </c>
    </row>
    <row r="50" spans="1:21" x14ac:dyDescent="0.3">
      <c r="A50">
        <f t="shared" si="11"/>
        <v>0.01</v>
      </c>
      <c r="B50">
        <v>1</v>
      </c>
      <c r="C50">
        <v>0.54</v>
      </c>
      <c r="D50">
        <f t="shared" si="12"/>
        <v>0.45999999999999996</v>
      </c>
      <c r="E50">
        <v>0.53600000000000003</v>
      </c>
      <c r="F50">
        <f t="shared" si="13"/>
        <v>0.46399999999999997</v>
      </c>
      <c r="G50">
        <v>0.53900000000000003</v>
      </c>
      <c r="H50">
        <f t="shared" si="14"/>
        <v>0.46099999999999997</v>
      </c>
      <c r="K50">
        <f t="shared" si="15"/>
        <v>0.01</v>
      </c>
      <c r="L50">
        <v>1</v>
      </c>
      <c r="M50">
        <v>0.80200000000000005</v>
      </c>
      <c r="N50">
        <f t="shared" si="16"/>
        <v>0.31415926535897931</v>
      </c>
      <c r="O50">
        <f t="shared" si="17"/>
        <v>1.2764226435970008</v>
      </c>
      <c r="P50">
        <v>0.85299999999999998</v>
      </c>
      <c r="Q50">
        <f t="shared" si="18"/>
        <v>0.36651914291880927</v>
      </c>
      <c r="R50">
        <f t="shared" si="19"/>
        <v>1.1636499982061717</v>
      </c>
      <c r="S50">
        <v>0.91800000000000004</v>
      </c>
      <c r="T50">
        <f t="shared" si="20"/>
        <v>0.41887902047863912</v>
      </c>
      <c r="U50">
        <f t="shared" si="21"/>
        <v>1.0957817831876995</v>
      </c>
    </row>
  </sheetData>
  <mergeCells count="6">
    <mergeCell ref="B6:G7"/>
    <mergeCell ref="L6:S7"/>
    <mergeCell ref="A1:U2"/>
    <mergeCell ref="A28:U29"/>
    <mergeCell ref="B32:G33"/>
    <mergeCell ref="L32:S3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3610E-7AF8-4535-8236-4B62260F8E52}">
  <dimension ref="A1:N51"/>
  <sheetViews>
    <sheetView topLeftCell="A4" workbookViewId="0">
      <selection activeCell="D52" sqref="D52"/>
    </sheetView>
  </sheetViews>
  <sheetFormatPr defaultRowHeight="14.4" x14ac:dyDescent="0.3"/>
  <cols>
    <col min="3" max="3" width="12.88671875" bestFit="1" customWidth="1"/>
    <col min="5" max="5" width="12.88671875" bestFit="1" customWidth="1"/>
    <col min="7" max="7" width="12.88671875" bestFit="1" customWidth="1"/>
  </cols>
  <sheetData>
    <row r="1" spans="1:14" x14ac:dyDescent="0.3">
      <c r="B1" s="8" t="s">
        <v>35</v>
      </c>
      <c r="C1" s="8"/>
      <c r="D1" s="8"/>
      <c r="E1" s="8"/>
      <c r="F1" s="8"/>
      <c r="G1" s="8"/>
      <c r="H1" s="8"/>
      <c r="I1" s="8"/>
      <c r="J1" s="8"/>
      <c r="K1" s="8"/>
      <c r="L1" s="8"/>
    </row>
    <row r="2" spans="1:14" x14ac:dyDescent="0.3"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6" spans="1:14" x14ac:dyDescent="0.3">
      <c r="A6" t="s">
        <v>33</v>
      </c>
      <c r="B6" s="9" t="s">
        <v>27</v>
      </c>
      <c r="C6" s="9"/>
      <c r="D6" s="9" t="s">
        <v>28</v>
      </c>
      <c r="E6" s="9"/>
      <c r="F6" s="9" t="s">
        <v>29</v>
      </c>
      <c r="G6" s="9"/>
    </row>
    <row r="7" spans="1:14" x14ac:dyDescent="0.3">
      <c r="A7" t="s">
        <v>32</v>
      </c>
      <c r="B7" t="s">
        <v>30</v>
      </c>
      <c r="C7" t="s">
        <v>31</v>
      </c>
      <c r="D7" t="s">
        <v>30</v>
      </c>
      <c r="E7" t="s">
        <v>31</v>
      </c>
      <c r="F7" t="s">
        <v>30</v>
      </c>
      <c r="G7" t="s">
        <v>31</v>
      </c>
    </row>
    <row r="8" spans="1:14" x14ac:dyDescent="0.3">
      <c r="A8">
        <v>0.01</v>
      </c>
      <c r="B8">
        <v>0.53900000000000003</v>
      </c>
      <c r="C8">
        <v>0.57799999999999996</v>
      </c>
      <c r="F8" s="5"/>
      <c r="N8" s="5"/>
    </row>
    <row r="9" spans="1:14" x14ac:dyDescent="0.3">
      <c r="A9">
        <v>0.02</v>
      </c>
      <c r="B9">
        <v>0.754</v>
      </c>
      <c r="C9">
        <v>0.73799999999999999</v>
      </c>
      <c r="F9" s="5"/>
      <c r="N9" s="5"/>
    </row>
    <row r="10" spans="1:14" x14ac:dyDescent="0.3">
      <c r="A10">
        <v>0.03</v>
      </c>
      <c r="B10">
        <v>0.747</v>
      </c>
      <c r="C10">
        <v>0.57699999999999996</v>
      </c>
      <c r="F10" s="5"/>
      <c r="N10" s="5"/>
    </row>
    <row r="11" spans="1:14" x14ac:dyDescent="0.3">
      <c r="A11">
        <v>0.04</v>
      </c>
      <c r="B11">
        <v>0.74099999999999999</v>
      </c>
      <c r="C11">
        <v>0.77800000000000002</v>
      </c>
      <c r="F11" s="5"/>
      <c r="N11" s="5"/>
    </row>
    <row r="12" spans="1:14" x14ac:dyDescent="0.3">
      <c r="A12">
        <v>0.05</v>
      </c>
      <c r="B12">
        <v>0.747</v>
      </c>
      <c r="C12">
        <v>0.76</v>
      </c>
      <c r="F12" s="5"/>
      <c r="N12" s="5"/>
    </row>
    <row r="13" spans="1:14" x14ac:dyDescent="0.3">
      <c r="A13">
        <v>0.06</v>
      </c>
      <c r="B13">
        <v>0.74</v>
      </c>
      <c r="C13">
        <v>0.74199999999999999</v>
      </c>
      <c r="F13" s="5"/>
      <c r="N13" s="5"/>
    </row>
    <row r="14" spans="1:14" x14ac:dyDescent="0.3">
      <c r="A14">
        <v>7.0000000000000007E-2</v>
      </c>
      <c r="B14">
        <v>0.72599999999999998</v>
      </c>
      <c r="C14">
        <v>0.72599999999999998</v>
      </c>
      <c r="F14" s="5"/>
      <c r="N14" s="5"/>
    </row>
    <row r="15" spans="1:14" x14ac:dyDescent="0.3">
      <c r="A15">
        <v>0.08</v>
      </c>
      <c r="B15">
        <v>0.72</v>
      </c>
      <c r="C15">
        <v>0.71799999999999997</v>
      </c>
      <c r="F15" s="5"/>
      <c r="N15" s="5"/>
    </row>
    <row r="16" spans="1:14" x14ac:dyDescent="0.3">
      <c r="A16">
        <v>0.09</v>
      </c>
      <c r="B16">
        <v>0.73099999999999998</v>
      </c>
      <c r="C16">
        <v>0.72799999999999998</v>
      </c>
      <c r="F16" s="5"/>
      <c r="N16" s="5"/>
    </row>
    <row r="17" spans="1:14" x14ac:dyDescent="0.3">
      <c r="A17">
        <v>0.1</v>
      </c>
      <c r="B17">
        <v>0.72399999999999998</v>
      </c>
      <c r="C17">
        <v>0.72199999999999998</v>
      </c>
      <c r="F17" s="5"/>
      <c r="N17" s="5"/>
    </row>
    <row r="18" spans="1:14" x14ac:dyDescent="0.3">
      <c r="A18">
        <v>0.11</v>
      </c>
      <c r="B18">
        <v>0.71599999999999997</v>
      </c>
      <c r="C18">
        <v>0.71799999999999997</v>
      </c>
      <c r="F18" s="5"/>
      <c r="N18" s="5"/>
    </row>
    <row r="19" spans="1:14" x14ac:dyDescent="0.3">
      <c r="A19">
        <v>0.12</v>
      </c>
      <c r="B19">
        <v>0.73</v>
      </c>
      <c r="C19">
        <v>0.73099999999999998</v>
      </c>
      <c r="F19" s="5"/>
      <c r="N19" s="5"/>
    </row>
    <row r="20" spans="1:14" x14ac:dyDescent="0.3">
      <c r="A20">
        <v>0.13</v>
      </c>
      <c r="B20">
        <v>0.77300000000000002</v>
      </c>
      <c r="C20">
        <v>0.77</v>
      </c>
      <c r="F20" s="5"/>
      <c r="N20" s="5"/>
    </row>
    <row r="21" spans="1:14" x14ac:dyDescent="0.3">
      <c r="A21">
        <v>0.14000000000000001</v>
      </c>
      <c r="B21">
        <v>0.85799999999999998</v>
      </c>
      <c r="C21">
        <v>0.85099999999999998</v>
      </c>
      <c r="F21" s="5"/>
      <c r="N21" s="5"/>
    </row>
    <row r="22" spans="1:14" x14ac:dyDescent="0.3">
      <c r="A22">
        <v>0.15</v>
      </c>
      <c r="B22">
        <v>0.94799999999999995</v>
      </c>
      <c r="C22">
        <v>0.94799999999999995</v>
      </c>
      <c r="F22" s="5"/>
      <c r="N22" s="5"/>
    </row>
    <row r="23" spans="1:14" x14ac:dyDescent="0.3">
      <c r="A23">
        <v>0.16</v>
      </c>
      <c r="B23">
        <v>0.98599999999999999</v>
      </c>
      <c r="C23">
        <v>0.98399999999999999</v>
      </c>
      <c r="F23" s="5"/>
      <c r="N23" s="5"/>
    </row>
    <row r="24" spans="1:14" x14ac:dyDescent="0.3">
      <c r="A24">
        <v>0.17</v>
      </c>
      <c r="B24">
        <v>0.999</v>
      </c>
      <c r="C24">
        <v>0.999</v>
      </c>
      <c r="F24" s="5"/>
      <c r="N24" s="5"/>
    </row>
    <row r="50" spans="3:6" x14ac:dyDescent="0.3">
      <c r="C50" s="4">
        <f>140*0.18/1000</f>
        <v>2.52E-2</v>
      </c>
      <c r="D50">
        <v>0</v>
      </c>
      <c r="E50">
        <v>-0.02</v>
      </c>
      <c r="F50">
        <v>-0.02</v>
      </c>
    </row>
    <row r="51" spans="3:6" x14ac:dyDescent="0.3">
      <c r="C51" s="4">
        <f>140*0.18/1000</f>
        <v>2.52E-2</v>
      </c>
      <c r="D51">
        <v>1.2</v>
      </c>
      <c r="E51">
        <v>0.14000000000000001</v>
      </c>
      <c r="F51">
        <v>0.12</v>
      </c>
    </row>
  </sheetData>
  <mergeCells count="4">
    <mergeCell ref="B1:L2"/>
    <mergeCell ref="B6:C6"/>
    <mergeCell ref="D6:E6"/>
    <mergeCell ref="F6:G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E449B-F8E4-43D9-97F0-BFAC87F516EF}">
  <dimension ref="A1:N51"/>
  <sheetViews>
    <sheetView workbookViewId="0">
      <selection activeCell="D24" sqref="D24"/>
    </sheetView>
  </sheetViews>
  <sheetFormatPr defaultRowHeight="14.4" x14ac:dyDescent="0.3"/>
  <cols>
    <col min="3" max="3" width="12.88671875" bestFit="1" customWidth="1"/>
    <col min="5" max="5" width="12.88671875" bestFit="1" customWidth="1"/>
    <col min="7" max="7" width="12.88671875" bestFit="1" customWidth="1"/>
  </cols>
  <sheetData>
    <row r="1" spans="1:14" x14ac:dyDescent="0.3">
      <c r="B1" s="8" t="s">
        <v>34</v>
      </c>
      <c r="C1" s="8"/>
      <c r="D1" s="8"/>
      <c r="E1" s="8"/>
      <c r="F1" s="8"/>
      <c r="G1" s="8"/>
      <c r="H1" s="8"/>
      <c r="I1" s="8"/>
      <c r="J1" s="8"/>
      <c r="K1" s="8"/>
      <c r="L1" s="8"/>
    </row>
    <row r="2" spans="1:14" x14ac:dyDescent="0.3"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6" spans="1:14" x14ac:dyDescent="0.3">
      <c r="A6" t="s">
        <v>33</v>
      </c>
      <c r="B6" s="9" t="s">
        <v>27</v>
      </c>
      <c r="C6" s="9"/>
      <c r="D6" s="9" t="s">
        <v>28</v>
      </c>
      <c r="E6" s="9"/>
      <c r="F6" s="9" t="s">
        <v>29</v>
      </c>
      <c r="G6" s="9"/>
    </row>
    <row r="7" spans="1:14" x14ac:dyDescent="0.3">
      <c r="A7" t="s">
        <v>32</v>
      </c>
      <c r="B7" t="s">
        <v>30</v>
      </c>
      <c r="C7" t="s">
        <v>31</v>
      </c>
      <c r="D7" t="s">
        <v>30</v>
      </c>
      <c r="E7" t="s">
        <v>31</v>
      </c>
      <c r="F7" t="s">
        <v>30</v>
      </c>
      <c r="G7" t="s">
        <v>31</v>
      </c>
    </row>
    <row r="8" spans="1:14" x14ac:dyDescent="0.3">
      <c r="A8">
        <v>0.01</v>
      </c>
      <c r="B8">
        <v>0.26100000000000001</v>
      </c>
      <c r="C8">
        <v>0.28499999999999998</v>
      </c>
      <c r="D8">
        <v>-8.9999999999999993E-3</v>
      </c>
      <c r="E8">
        <v>8.0000000000000002E-3</v>
      </c>
      <c r="F8" s="5">
        <v>0.03</v>
      </c>
      <c r="G8">
        <v>0.109</v>
      </c>
      <c r="N8" s="5"/>
    </row>
    <row r="9" spans="1:14" x14ac:dyDescent="0.3">
      <c r="A9">
        <v>0.02</v>
      </c>
      <c r="B9">
        <v>0.38100000000000001</v>
      </c>
      <c r="C9">
        <v>0.39</v>
      </c>
      <c r="D9">
        <v>-6.0000000000000001E-3</v>
      </c>
      <c r="E9">
        <v>4.2999999999999997E-2</v>
      </c>
      <c r="F9" s="5">
        <v>3.0000000000000001E-3</v>
      </c>
      <c r="G9">
        <v>0.126</v>
      </c>
      <c r="N9" s="5"/>
    </row>
    <row r="10" spans="1:14" x14ac:dyDescent="0.3">
      <c r="A10">
        <v>0.03</v>
      </c>
      <c r="B10">
        <v>0.377</v>
      </c>
      <c r="C10">
        <v>0.27400000000000002</v>
      </c>
      <c r="D10">
        <v>2E-3</v>
      </c>
      <c r="E10">
        <v>2.4E-2</v>
      </c>
      <c r="F10" s="5">
        <v>7.0000000000000001E-3</v>
      </c>
      <c r="G10">
        <v>0.105</v>
      </c>
      <c r="N10" s="5"/>
    </row>
    <row r="11" spans="1:14" x14ac:dyDescent="0.3">
      <c r="A11">
        <v>0.04</v>
      </c>
      <c r="B11">
        <v>0.26100000000000001</v>
      </c>
      <c r="C11">
        <v>0.28499999999999998</v>
      </c>
      <c r="D11">
        <v>-8.9999999999999993E-3</v>
      </c>
      <c r="E11">
        <v>8.0000000000000002E-3</v>
      </c>
      <c r="F11" s="5">
        <v>0.03</v>
      </c>
      <c r="G11">
        <v>0.109</v>
      </c>
      <c r="N11" s="5"/>
    </row>
    <row r="12" spans="1:14" x14ac:dyDescent="0.3">
      <c r="A12">
        <v>0.05</v>
      </c>
      <c r="B12">
        <v>0.374</v>
      </c>
      <c r="C12">
        <v>0.39900000000000002</v>
      </c>
      <c r="D12">
        <v>8.9999999999999993E-3</v>
      </c>
      <c r="E12">
        <v>-1E-3</v>
      </c>
      <c r="F12" s="5">
        <v>8.0000000000000002E-3</v>
      </c>
      <c r="G12">
        <v>8.9999999999999993E-3</v>
      </c>
      <c r="N12" s="5"/>
    </row>
    <row r="13" spans="1:14" x14ac:dyDescent="0.3">
      <c r="A13">
        <v>0.06</v>
      </c>
      <c r="B13">
        <v>0.378</v>
      </c>
      <c r="C13">
        <v>0.38800000000000001</v>
      </c>
      <c r="D13">
        <v>1.2999999999999999E-2</v>
      </c>
      <c r="E13">
        <v>1.2E-2</v>
      </c>
      <c r="F13" s="5">
        <v>5.0000000000000001E-3</v>
      </c>
      <c r="G13">
        <v>5.0000000000000001E-3</v>
      </c>
      <c r="N13" s="5"/>
    </row>
    <row r="14" spans="1:14" x14ac:dyDescent="0.3">
      <c r="A14">
        <v>7.0000000000000007E-2</v>
      </c>
      <c r="B14">
        <v>0.375</v>
      </c>
      <c r="C14">
        <v>0.38</v>
      </c>
      <c r="D14">
        <v>1.6E-2</v>
      </c>
      <c r="E14">
        <v>1.6E-2</v>
      </c>
      <c r="F14" s="5">
        <v>-2E-3</v>
      </c>
      <c r="G14">
        <v>-2E-3</v>
      </c>
      <c r="N14" s="5"/>
    </row>
    <row r="15" spans="1:14" x14ac:dyDescent="0.3">
      <c r="A15">
        <v>0.08</v>
      </c>
      <c r="B15">
        <v>0.36899999999999999</v>
      </c>
      <c r="C15">
        <v>0.372</v>
      </c>
      <c r="D15">
        <v>0.02</v>
      </c>
      <c r="E15">
        <v>0.02</v>
      </c>
      <c r="F15" s="5">
        <v>0</v>
      </c>
      <c r="G15">
        <v>1E-3</v>
      </c>
      <c r="N15" s="5"/>
    </row>
    <row r="16" spans="1:14" x14ac:dyDescent="0.3">
      <c r="A16">
        <v>0.09</v>
      </c>
      <c r="B16">
        <v>0.36599999999999999</v>
      </c>
      <c r="C16">
        <v>0.36799999999999999</v>
      </c>
      <c r="D16">
        <v>2.5000000000000001E-2</v>
      </c>
      <c r="E16">
        <v>2.5000000000000001E-2</v>
      </c>
      <c r="F16" s="5">
        <v>7.0000000000000001E-3</v>
      </c>
      <c r="G16">
        <v>8.0000000000000002E-3</v>
      </c>
      <c r="N16" s="5"/>
    </row>
    <row r="17" spans="1:14" x14ac:dyDescent="0.3">
      <c r="A17">
        <v>0.1</v>
      </c>
      <c r="B17">
        <v>0.371</v>
      </c>
      <c r="C17">
        <v>0.374</v>
      </c>
      <c r="D17">
        <v>3.2000000000000001E-2</v>
      </c>
      <c r="E17">
        <v>3.2000000000000001E-2</v>
      </c>
      <c r="F17" s="5">
        <v>1.2E-2</v>
      </c>
      <c r="G17">
        <v>1.0999999999999999E-2</v>
      </c>
      <c r="N17" s="5"/>
    </row>
    <row r="18" spans="1:14" x14ac:dyDescent="0.3">
      <c r="A18">
        <v>0.11</v>
      </c>
      <c r="B18">
        <v>0.26100000000000001</v>
      </c>
      <c r="C18">
        <v>0.28499999999999998</v>
      </c>
      <c r="D18">
        <v>-8.9999999999999993E-3</v>
      </c>
      <c r="E18">
        <v>8.0000000000000002E-3</v>
      </c>
      <c r="F18" s="5">
        <v>0.03</v>
      </c>
      <c r="G18">
        <v>0.09</v>
      </c>
      <c r="N18" s="5"/>
    </row>
    <row r="19" spans="1:14" x14ac:dyDescent="0.3">
      <c r="A19">
        <v>0.12</v>
      </c>
      <c r="B19">
        <v>0.36599999999999999</v>
      </c>
      <c r="C19">
        <v>0.36899999999999999</v>
      </c>
      <c r="D19">
        <v>4.1000000000000002E-2</v>
      </c>
      <c r="E19">
        <v>4.1000000000000002E-2</v>
      </c>
      <c r="F19" s="5">
        <v>5.0000000000000001E-3</v>
      </c>
      <c r="G19">
        <v>5.0000000000000001E-3</v>
      </c>
      <c r="N19" s="5"/>
    </row>
    <row r="20" spans="1:14" x14ac:dyDescent="0.3">
      <c r="A20">
        <v>0.13</v>
      </c>
      <c r="B20">
        <v>0.36</v>
      </c>
      <c r="C20">
        <v>0.36499999999999999</v>
      </c>
      <c r="D20">
        <v>5.8000000000000003E-2</v>
      </c>
      <c r="E20">
        <v>5.8999999999999997E-2</v>
      </c>
      <c r="F20" s="5">
        <v>-1E-3</v>
      </c>
      <c r="G20">
        <v>-1E-3</v>
      </c>
      <c r="N20" s="5"/>
    </row>
    <row r="21" spans="1:14" x14ac:dyDescent="0.3">
      <c r="A21">
        <v>0.14000000000000001</v>
      </c>
      <c r="B21">
        <v>0.36699999999999999</v>
      </c>
      <c r="C21">
        <v>0.371</v>
      </c>
      <c r="D21">
        <v>7.6999999999999999E-2</v>
      </c>
      <c r="E21">
        <v>7.6999999999999999E-2</v>
      </c>
      <c r="F21" s="5">
        <v>-5.0000000000000001E-3</v>
      </c>
      <c r="G21">
        <v>-5.0000000000000001E-3</v>
      </c>
      <c r="N21" s="5"/>
    </row>
    <row r="22" spans="1:14" x14ac:dyDescent="0.3">
      <c r="A22">
        <v>0.15</v>
      </c>
      <c r="B22">
        <v>0.38900000000000001</v>
      </c>
      <c r="C22">
        <v>0.39200000000000002</v>
      </c>
      <c r="D22">
        <v>9.2999999999999999E-2</v>
      </c>
      <c r="E22">
        <v>9.1999999999999998E-2</v>
      </c>
      <c r="F22" s="5">
        <v>-5.0000000000000001E-3</v>
      </c>
      <c r="G22">
        <v>-5.0000000000000001E-3</v>
      </c>
      <c r="N22" s="5"/>
    </row>
    <row r="23" spans="1:14" x14ac:dyDescent="0.3">
      <c r="A23">
        <v>0.16</v>
      </c>
      <c r="B23">
        <v>0.43099999999999999</v>
      </c>
      <c r="C23">
        <v>0.432</v>
      </c>
      <c r="D23">
        <v>0.10199999999999999</v>
      </c>
      <c r="E23">
        <v>0.10100000000000001</v>
      </c>
      <c r="F23" s="5">
        <v>-6.0000000000000001E-3</v>
      </c>
      <c r="G23">
        <v>-5.0000000000000001E-3</v>
      </c>
      <c r="N23" s="5"/>
    </row>
    <row r="24" spans="1:14" x14ac:dyDescent="0.3">
      <c r="A24">
        <v>0.17</v>
      </c>
      <c r="B24">
        <v>0.47499999999999998</v>
      </c>
      <c r="C24">
        <v>0.47899999999999998</v>
      </c>
      <c r="D24">
        <v>9.2999999999999999E-2</v>
      </c>
      <c r="E24">
        <v>9.0999999999999998E-2</v>
      </c>
      <c r="F24" s="5">
        <v>-3.0000000000000001E-3</v>
      </c>
      <c r="G24">
        <v>-2E-3</v>
      </c>
      <c r="N24" s="5"/>
    </row>
    <row r="50" spans="3:6" x14ac:dyDescent="0.3">
      <c r="C50" s="4">
        <f>140*0.18/1000</f>
        <v>2.52E-2</v>
      </c>
      <c r="D50">
        <v>0</v>
      </c>
      <c r="E50">
        <v>-0.02</v>
      </c>
      <c r="F50">
        <v>-0.02</v>
      </c>
    </row>
    <row r="51" spans="3:6" x14ac:dyDescent="0.3">
      <c r="C51" s="4">
        <f>140*0.18/1000</f>
        <v>2.52E-2</v>
      </c>
      <c r="D51">
        <v>0.6</v>
      </c>
      <c r="E51">
        <v>0.14000000000000001</v>
      </c>
      <c r="F51">
        <v>0.12</v>
      </c>
    </row>
  </sheetData>
  <mergeCells count="4">
    <mergeCell ref="B1:L2"/>
    <mergeCell ref="B6:C6"/>
    <mergeCell ref="D6:E6"/>
    <mergeCell ref="F6:G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5F3A7-1336-4E9F-925A-05CC1334AF09}">
  <dimension ref="A1:U50"/>
  <sheetViews>
    <sheetView zoomScale="70" zoomScaleNormal="70" workbookViewId="0">
      <selection activeCell="E10" sqref="E10:E24"/>
    </sheetView>
  </sheetViews>
  <sheetFormatPr defaultRowHeight="14.4" x14ac:dyDescent="0.3"/>
  <cols>
    <col min="12" max="12" width="14.5546875" bestFit="1" customWidth="1"/>
  </cols>
  <sheetData>
    <row r="1" spans="1:21" x14ac:dyDescent="0.3">
      <c r="A1" s="7" t="s">
        <v>20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</row>
    <row r="2" spans="1:21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</row>
    <row r="6" spans="1:21" x14ac:dyDescent="0.3">
      <c r="B6" s="6" t="s">
        <v>3</v>
      </c>
      <c r="C6" s="6"/>
      <c r="D6" s="6"/>
      <c r="E6" s="6"/>
      <c r="F6" s="6"/>
      <c r="G6" s="6"/>
      <c r="L6" s="6" t="s">
        <v>24</v>
      </c>
      <c r="M6" s="6"/>
      <c r="N6" s="6"/>
      <c r="O6" s="6"/>
      <c r="P6" s="6"/>
      <c r="Q6" s="6"/>
      <c r="R6" s="6"/>
      <c r="S6" s="6"/>
    </row>
    <row r="7" spans="1:21" x14ac:dyDescent="0.3">
      <c r="B7" s="6"/>
      <c r="C7" s="6"/>
      <c r="D7" s="6"/>
      <c r="E7" s="6"/>
      <c r="F7" s="6"/>
      <c r="G7" s="6"/>
      <c r="L7" s="6"/>
      <c r="M7" s="6"/>
      <c r="N7" s="6"/>
      <c r="O7" s="6"/>
      <c r="P7" s="6"/>
      <c r="Q7" s="6"/>
      <c r="R7" s="6"/>
      <c r="S7" s="6"/>
    </row>
    <row r="8" spans="1:21" x14ac:dyDescent="0.3">
      <c r="A8" t="s">
        <v>4</v>
      </c>
      <c r="B8" t="s">
        <v>4</v>
      </c>
      <c r="C8" t="s">
        <v>0</v>
      </c>
      <c r="E8" t="s">
        <v>1</v>
      </c>
      <c r="G8" t="s">
        <v>2</v>
      </c>
      <c r="K8" t="s">
        <v>4</v>
      </c>
      <c r="L8" t="s">
        <v>4</v>
      </c>
      <c r="M8" t="s">
        <v>0</v>
      </c>
      <c r="N8" t="s">
        <v>7</v>
      </c>
      <c r="O8" t="s">
        <v>26</v>
      </c>
      <c r="P8" t="s">
        <v>1</v>
      </c>
      <c r="Q8" t="s">
        <v>7</v>
      </c>
      <c r="R8" t="s">
        <v>26</v>
      </c>
      <c r="S8" t="s">
        <v>2</v>
      </c>
      <c r="T8" t="s">
        <v>7</v>
      </c>
      <c r="U8" t="s">
        <v>9</v>
      </c>
    </row>
    <row r="9" spans="1:21" x14ac:dyDescent="0.3">
      <c r="A9" t="s">
        <v>14</v>
      </c>
      <c r="B9" t="s">
        <v>6</v>
      </c>
      <c r="C9" t="s">
        <v>5</v>
      </c>
      <c r="E9" t="s">
        <v>5</v>
      </c>
      <c r="G9" t="s">
        <v>5</v>
      </c>
      <c r="K9" t="s">
        <v>14</v>
      </c>
      <c r="L9" t="s">
        <v>6</v>
      </c>
      <c r="M9" t="s">
        <v>5</v>
      </c>
      <c r="N9" t="s">
        <v>5</v>
      </c>
      <c r="P9" t="s">
        <v>5</v>
      </c>
      <c r="Q9" t="s">
        <v>5</v>
      </c>
      <c r="S9" t="s">
        <v>5</v>
      </c>
      <c r="T9" t="s">
        <v>5</v>
      </c>
    </row>
    <row r="10" spans="1:21" x14ac:dyDescent="0.3">
      <c r="A10">
        <f t="shared" ref="A10:A23" si="0">+B10/100</f>
        <v>0.15</v>
      </c>
      <c r="B10">
        <v>15</v>
      </c>
      <c r="C10">
        <v>0.49</v>
      </c>
      <c r="D10">
        <f>+(0.5-C10)/0.5</f>
        <v>2.0000000000000018E-2</v>
      </c>
      <c r="E10">
        <v>0.47899999999999998</v>
      </c>
      <c r="F10">
        <f>+(0.5-E10)/0.5</f>
        <v>4.2000000000000037E-2</v>
      </c>
      <c r="G10">
        <v>0.47299999999999998</v>
      </c>
      <c r="H10">
        <f>+(0.5-G10)/0.5</f>
        <v>5.4000000000000048E-2</v>
      </c>
      <c r="K10">
        <f t="shared" ref="K10:K23" si="1">+L10/100</f>
        <v>0.15</v>
      </c>
      <c r="L10">
        <v>15</v>
      </c>
      <c r="M10">
        <v>2.4340000000000002</v>
      </c>
      <c r="N10">
        <f>+(2*PI()*K10*160)/60</f>
        <v>2.5132741228718345</v>
      </c>
      <c r="O10">
        <f>+M10/(2*N10)</f>
        <v>0.48422891435709159</v>
      </c>
      <c r="P10" s="1">
        <v>2.7389999999999999</v>
      </c>
      <c r="Q10">
        <f>+(2*PI()*K10*180)/60</f>
        <v>2.8274333882308138</v>
      </c>
      <c r="R10">
        <f>+P10/(2*Q10)</f>
        <v>0.48436154347633481</v>
      </c>
      <c r="S10">
        <v>3.0419999999999998</v>
      </c>
      <c r="T10">
        <f>+(2*PI()*K10*200)/60</f>
        <v>3.1415926535897927</v>
      </c>
      <c r="U10">
        <f>+S10/(2*T10)</f>
        <v>0.48414933688554568</v>
      </c>
    </row>
    <row r="11" spans="1:21" x14ac:dyDescent="0.3">
      <c r="A11">
        <f t="shared" si="0"/>
        <v>0.14000000000000001</v>
      </c>
      <c r="B11">
        <v>14</v>
      </c>
      <c r="C11">
        <v>0.45400000000000001</v>
      </c>
      <c r="D11">
        <f t="shared" ref="D11:D24" si="2">+(0.5-C11)/0.5</f>
        <v>9.1999999999999971E-2</v>
      </c>
      <c r="E11">
        <v>0.432</v>
      </c>
      <c r="F11">
        <f t="shared" ref="F11:F24" si="3">+(0.5-E11)/0.5</f>
        <v>0.13600000000000001</v>
      </c>
      <c r="G11">
        <v>0.42199999999999999</v>
      </c>
      <c r="H11">
        <f t="shared" ref="H11:H24" si="4">+(0.5-G11)/0.5</f>
        <v>0.15600000000000003</v>
      </c>
      <c r="K11">
        <f t="shared" si="1"/>
        <v>0.14000000000000001</v>
      </c>
      <c r="L11">
        <v>14</v>
      </c>
      <c r="M11">
        <v>2.274</v>
      </c>
      <c r="N11">
        <f t="shared" ref="N11:N24" si="5">+(2*PI()*K11*160)/60</f>
        <v>2.3457225146803795</v>
      </c>
      <c r="O11">
        <f t="shared" ref="O11:O24" si="6">+M11/(2*N11)</f>
        <v>0.48471206329147754</v>
      </c>
      <c r="P11">
        <v>2.5569999999999999</v>
      </c>
      <c r="Q11">
        <f t="shared" ref="Q11:Q24" si="7">+(2*PI()*K11*180)/60</f>
        <v>2.6389378290154264</v>
      </c>
      <c r="R11">
        <f t="shared" ref="R11:R24" si="8">+P11/(2*Q11)</f>
        <v>0.48447522557854328</v>
      </c>
      <c r="S11">
        <v>2.8380000000000001</v>
      </c>
      <c r="T11">
        <f t="shared" ref="T11:T24" si="9">+(2*PI()*K11*200)/60</f>
        <v>2.9321531433504742</v>
      </c>
      <c r="U11">
        <f t="shared" ref="U11:U24" si="10">+S11/(2*T11)</f>
        <v>0.48394470910157023</v>
      </c>
    </row>
    <row r="12" spans="1:21" x14ac:dyDescent="0.3">
      <c r="A12">
        <f t="shared" si="0"/>
        <v>0.13</v>
      </c>
      <c r="B12">
        <v>13</v>
      </c>
      <c r="C12">
        <v>0.41499999999999998</v>
      </c>
      <c r="D12">
        <f t="shared" si="2"/>
        <v>0.17000000000000004</v>
      </c>
      <c r="E12">
        <v>0.39200000000000002</v>
      </c>
      <c r="F12">
        <f t="shared" si="3"/>
        <v>0.21599999999999997</v>
      </c>
      <c r="G12">
        <v>0.379</v>
      </c>
      <c r="H12">
        <f t="shared" si="4"/>
        <v>0.24199999999999999</v>
      </c>
      <c r="K12">
        <f t="shared" si="1"/>
        <v>0.13</v>
      </c>
      <c r="L12">
        <v>13</v>
      </c>
      <c r="M12">
        <v>2.1190000000000002</v>
      </c>
      <c r="N12">
        <f t="shared" si="5"/>
        <v>2.1781709064889232</v>
      </c>
      <c r="O12">
        <f t="shared" si="6"/>
        <v>0.48641729482460522</v>
      </c>
      <c r="P12">
        <v>2.379</v>
      </c>
      <c r="Q12">
        <f t="shared" si="7"/>
        <v>2.4504422698000385</v>
      </c>
      <c r="R12">
        <f t="shared" si="8"/>
        <v>0.48542257643028081</v>
      </c>
      <c r="S12">
        <v>2.6379999999999999</v>
      </c>
      <c r="T12">
        <f t="shared" si="9"/>
        <v>2.7227136331111543</v>
      </c>
      <c r="U12">
        <f t="shared" si="10"/>
        <v>0.48444316139586907</v>
      </c>
    </row>
    <row r="13" spans="1:21" x14ac:dyDescent="0.3">
      <c r="A13">
        <f t="shared" si="0"/>
        <v>0.12</v>
      </c>
      <c r="B13">
        <v>12</v>
      </c>
      <c r="C13">
        <v>0.39300000000000002</v>
      </c>
      <c r="D13">
        <f t="shared" si="2"/>
        <v>0.21399999999999997</v>
      </c>
      <c r="E13">
        <v>0.371</v>
      </c>
      <c r="F13">
        <f t="shared" si="3"/>
        <v>0.25800000000000001</v>
      </c>
      <c r="G13">
        <v>0.35799999999999998</v>
      </c>
      <c r="H13">
        <f t="shared" si="4"/>
        <v>0.28400000000000003</v>
      </c>
      <c r="K13">
        <f t="shared" si="1"/>
        <v>0.12</v>
      </c>
      <c r="L13">
        <v>12</v>
      </c>
      <c r="M13">
        <v>1.9650000000000001</v>
      </c>
      <c r="N13">
        <f t="shared" si="5"/>
        <v>2.0106192982974678</v>
      </c>
      <c r="O13">
        <f t="shared" si="6"/>
        <v>0.48865541121183487</v>
      </c>
      <c r="P13">
        <v>2.202</v>
      </c>
      <c r="Q13">
        <f t="shared" si="7"/>
        <v>2.2619467105846511</v>
      </c>
      <c r="R13">
        <f t="shared" si="8"/>
        <v>0.48674886762271324</v>
      </c>
      <c r="S13">
        <v>2.4390000000000001</v>
      </c>
      <c r="T13">
        <f t="shared" si="9"/>
        <v>2.5132741228718345</v>
      </c>
      <c r="U13">
        <f t="shared" si="10"/>
        <v>0.48522363275141595</v>
      </c>
    </row>
    <row r="14" spans="1:21" x14ac:dyDescent="0.3">
      <c r="A14">
        <f t="shared" si="0"/>
        <v>0.11</v>
      </c>
      <c r="B14">
        <v>11</v>
      </c>
      <c r="C14">
        <v>0.38600000000000001</v>
      </c>
      <c r="D14">
        <f t="shared" si="2"/>
        <v>0.22799999999999998</v>
      </c>
      <c r="E14">
        <v>0.36499999999999999</v>
      </c>
      <c r="F14">
        <f t="shared" si="3"/>
        <v>0.27</v>
      </c>
      <c r="G14">
        <v>0.35199999999999998</v>
      </c>
      <c r="H14">
        <f t="shared" si="4"/>
        <v>0.29600000000000004</v>
      </c>
      <c r="K14">
        <f t="shared" si="1"/>
        <v>0.11</v>
      </c>
      <c r="L14">
        <v>11</v>
      </c>
      <c r="M14">
        <v>1.806</v>
      </c>
      <c r="N14">
        <f t="shared" si="5"/>
        <v>1.8430676901060119</v>
      </c>
      <c r="O14">
        <f t="shared" si="6"/>
        <v>0.48994402367720968</v>
      </c>
      <c r="P14">
        <v>2.0209999999999999</v>
      </c>
      <c r="Q14">
        <f t="shared" si="7"/>
        <v>2.0734511513692633</v>
      </c>
      <c r="R14">
        <f t="shared" si="8"/>
        <v>0.48735172725563713</v>
      </c>
      <c r="S14">
        <v>2.2370000000000001</v>
      </c>
      <c r="T14">
        <f t="shared" si="9"/>
        <v>2.3038346126325147</v>
      </c>
      <c r="U14">
        <f t="shared" si="10"/>
        <v>0.48549491958623175</v>
      </c>
    </row>
    <row r="15" spans="1:21" x14ac:dyDescent="0.3">
      <c r="A15">
        <f t="shared" si="0"/>
        <v>0.1</v>
      </c>
      <c r="B15">
        <v>10</v>
      </c>
      <c r="C15">
        <v>0.39</v>
      </c>
      <c r="D15">
        <f t="shared" si="2"/>
        <v>0.21999999999999997</v>
      </c>
      <c r="E15">
        <v>0.36899999999999999</v>
      </c>
      <c r="F15">
        <f t="shared" si="3"/>
        <v>0.26200000000000001</v>
      </c>
      <c r="G15">
        <v>0.35699999999999998</v>
      </c>
      <c r="H15">
        <f t="shared" si="4"/>
        <v>0.28600000000000003</v>
      </c>
      <c r="K15">
        <f t="shared" si="1"/>
        <v>0.1</v>
      </c>
      <c r="L15">
        <v>10</v>
      </c>
      <c r="M15">
        <v>1.645</v>
      </c>
      <c r="N15">
        <f t="shared" si="5"/>
        <v>1.6755160819145563</v>
      </c>
      <c r="O15">
        <f t="shared" si="6"/>
        <v>0.49089352759906474</v>
      </c>
      <c r="P15">
        <v>1.8380000000000001</v>
      </c>
      <c r="Q15">
        <f t="shared" si="7"/>
        <v>1.8849555921538759</v>
      </c>
      <c r="R15">
        <f t="shared" si="8"/>
        <v>0.48754464233817274</v>
      </c>
      <c r="S15">
        <v>2.032</v>
      </c>
      <c r="T15">
        <f t="shared" si="9"/>
        <v>2.0943951023931953</v>
      </c>
      <c r="U15">
        <f t="shared" si="10"/>
        <v>0.48510426654409705</v>
      </c>
    </row>
    <row r="16" spans="1:21" x14ac:dyDescent="0.3">
      <c r="A16">
        <f t="shared" si="0"/>
        <v>0.09</v>
      </c>
      <c r="B16">
        <v>9</v>
      </c>
      <c r="C16">
        <v>0.39100000000000001</v>
      </c>
      <c r="D16">
        <f t="shared" si="2"/>
        <v>0.21799999999999997</v>
      </c>
      <c r="E16">
        <v>0.374</v>
      </c>
      <c r="F16">
        <f t="shared" si="3"/>
        <v>0.252</v>
      </c>
      <c r="G16">
        <v>0.36399999999999999</v>
      </c>
      <c r="H16">
        <f t="shared" si="4"/>
        <v>0.27200000000000002</v>
      </c>
      <c r="K16">
        <f t="shared" si="1"/>
        <v>0.09</v>
      </c>
      <c r="L16">
        <v>9</v>
      </c>
      <c r="M16">
        <v>1.4870000000000001</v>
      </c>
      <c r="N16">
        <f t="shared" si="5"/>
        <v>1.5079644737231006</v>
      </c>
      <c r="O16">
        <f t="shared" si="6"/>
        <v>0.49304875078676752</v>
      </c>
      <c r="P16">
        <v>1.6579999999999999</v>
      </c>
      <c r="Q16">
        <f t="shared" si="7"/>
        <v>1.6964600329384885</v>
      </c>
      <c r="R16">
        <f t="shared" si="8"/>
        <v>0.48866462156733786</v>
      </c>
      <c r="S16">
        <v>1.83</v>
      </c>
      <c r="T16">
        <f t="shared" si="9"/>
        <v>1.8849555921538759</v>
      </c>
      <c r="U16">
        <f t="shared" si="10"/>
        <v>0.48542257643028081</v>
      </c>
    </row>
    <row r="17" spans="1:21" x14ac:dyDescent="0.3">
      <c r="A17">
        <f t="shared" si="0"/>
        <v>0.08</v>
      </c>
      <c r="B17">
        <v>8</v>
      </c>
      <c r="C17">
        <v>0.379</v>
      </c>
      <c r="D17">
        <f t="shared" si="2"/>
        <v>0.24199999999999999</v>
      </c>
      <c r="E17">
        <v>0.36799999999999999</v>
      </c>
      <c r="F17">
        <f t="shared" si="3"/>
        <v>0.26400000000000001</v>
      </c>
      <c r="G17">
        <v>0.36399999999999999</v>
      </c>
      <c r="H17">
        <f t="shared" si="4"/>
        <v>0.27200000000000002</v>
      </c>
      <c r="K17">
        <f t="shared" si="1"/>
        <v>0.08</v>
      </c>
      <c r="L17">
        <v>8</v>
      </c>
      <c r="M17">
        <v>1.3240000000000001</v>
      </c>
      <c r="N17">
        <f t="shared" si="5"/>
        <v>1.340412865531645</v>
      </c>
      <c r="O17">
        <f t="shared" si="6"/>
        <v>0.49387768278203781</v>
      </c>
      <c r="P17">
        <v>1.472</v>
      </c>
      <c r="Q17">
        <f t="shared" si="7"/>
        <v>1.5079644737231008</v>
      </c>
      <c r="R17">
        <f t="shared" si="8"/>
        <v>0.48807515881514568</v>
      </c>
      <c r="S17">
        <v>1.621</v>
      </c>
      <c r="T17">
        <f t="shared" si="9"/>
        <v>1.6755160819145565</v>
      </c>
      <c r="U17">
        <f t="shared" si="10"/>
        <v>0.48373155515992938</v>
      </c>
    </row>
    <row r="18" spans="1:21" x14ac:dyDescent="0.3">
      <c r="A18">
        <f t="shared" si="0"/>
        <v>7.0000000000000007E-2</v>
      </c>
      <c r="B18">
        <v>7</v>
      </c>
      <c r="C18">
        <v>0.378</v>
      </c>
      <c r="D18">
        <f t="shared" si="2"/>
        <v>0.24399999999999999</v>
      </c>
      <c r="E18">
        <v>0.372</v>
      </c>
      <c r="F18">
        <f t="shared" si="3"/>
        <v>0.25600000000000001</v>
      </c>
      <c r="G18">
        <v>0.372</v>
      </c>
      <c r="H18">
        <f t="shared" si="4"/>
        <v>0.25600000000000001</v>
      </c>
      <c r="K18">
        <f t="shared" si="1"/>
        <v>7.0000000000000007E-2</v>
      </c>
      <c r="L18">
        <v>7</v>
      </c>
      <c r="M18">
        <v>1.169</v>
      </c>
      <c r="N18">
        <f t="shared" si="5"/>
        <v>1.1728612573401898</v>
      </c>
      <c r="O18">
        <f t="shared" si="6"/>
        <v>0.49835391555649716</v>
      </c>
      <c r="P18">
        <v>1.294</v>
      </c>
      <c r="Q18">
        <f t="shared" si="7"/>
        <v>1.3194689145077132</v>
      </c>
      <c r="R18">
        <f t="shared" si="8"/>
        <v>0.49034880085931565</v>
      </c>
      <c r="S18">
        <v>1.421</v>
      </c>
      <c r="T18">
        <f t="shared" si="9"/>
        <v>1.4660765716752371</v>
      </c>
      <c r="U18">
        <f t="shared" si="10"/>
        <v>0.48462680171482125</v>
      </c>
    </row>
    <row r="19" spans="1:21" x14ac:dyDescent="0.3">
      <c r="A19">
        <f t="shared" si="0"/>
        <v>0.06</v>
      </c>
      <c r="B19">
        <v>6</v>
      </c>
      <c r="C19">
        <v>0.38400000000000001</v>
      </c>
      <c r="D19">
        <f t="shared" si="2"/>
        <v>0.23199999999999998</v>
      </c>
      <c r="E19">
        <v>0.38</v>
      </c>
      <c r="F19">
        <f t="shared" si="3"/>
        <v>0.24</v>
      </c>
      <c r="G19">
        <v>0.38200000000000001</v>
      </c>
      <c r="H19">
        <f t="shared" si="4"/>
        <v>0.23599999999999999</v>
      </c>
      <c r="K19">
        <f t="shared" si="1"/>
        <v>0.06</v>
      </c>
      <c r="L19">
        <v>6</v>
      </c>
      <c r="M19">
        <v>1.0189999999999999</v>
      </c>
      <c r="N19">
        <f t="shared" si="5"/>
        <v>1.0053096491487339</v>
      </c>
      <c r="O19">
        <f t="shared" si="6"/>
        <v>0.50680902190825416</v>
      </c>
      <c r="P19">
        <v>1.119</v>
      </c>
      <c r="Q19">
        <f t="shared" si="7"/>
        <v>1.1309733552923256</v>
      </c>
      <c r="R19">
        <f t="shared" si="8"/>
        <v>0.49470661477730798</v>
      </c>
      <c r="S19">
        <v>1.224</v>
      </c>
      <c r="T19">
        <f t="shared" si="9"/>
        <v>1.2566370614359172</v>
      </c>
      <c r="U19">
        <f t="shared" si="10"/>
        <v>0.48701412586119974</v>
      </c>
    </row>
    <row r="20" spans="1:21" x14ac:dyDescent="0.3">
      <c r="A20">
        <f t="shared" si="0"/>
        <v>0.05</v>
      </c>
      <c r="B20">
        <v>5</v>
      </c>
      <c r="C20">
        <v>0.39200000000000002</v>
      </c>
      <c r="D20">
        <f t="shared" si="2"/>
        <v>0.21599999999999997</v>
      </c>
      <c r="E20">
        <v>0.38800000000000001</v>
      </c>
      <c r="F20">
        <f t="shared" si="3"/>
        <v>0.22399999999999998</v>
      </c>
      <c r="G20">
        <v>0.38800000000000001</v>
      </c>
      <c r="H20">
        <f t="shared" si="4"/>
        <v>0.22399999999999998</v>
      </c>
      <c r="K20">
        <f t="shared" si="1"/>
        <v>0.05</v>
      </c>
      <c r="L20">
        <v>5</v>
      </c>
      <c r="M20">
        <v>0.876</v>
      </c>
      <c r="N20">
        <f t="shared" si="5"/>
        <v>0.83775804095727813</v>
      </c>
      <c r="O20">
        <f t="shared" si="6"/>
        <v>0.52282398805687624</v>
      </c>
      <c r="P20">
        <v>0.95199999999999996</v>
      </c>
      <c r="Q20">
        <f t="shared" si="7"/>
        <v>0.94247779607693793</v>
      </c>
      <c r="R20">
        <f t="shared" si="8"/>
        <v>0.50505168607828121</v>
      </c>
      <c r="S20">
        <v>1.0329999999999999</v>
      </c>
      <c r="T20">
        <f t="shared" si="9"/>
        <v>1.0471975511965976</v>
      </c>
      <c r="U20">
        <f t="shared" si="10"/>
        <v>0.49322116864178367</v>
      </c>
    </row>
    <row r="21" spans="1:21" x14ac:dyDescent="0.3">
      <c r="A21">
        <f t="shared" si="0"/>
        <v>0.04</v>
      </c>
      <c r="B21">
        <v>4</v>
      </c>
      <c r="C21">
        <v>0.40100000000000002</v>
      </c>
      <c r="D21">
        <f t="shared" si="2"/>
        <v>0.19799999999999995</v>
      </c>
      <c r="E21">
        <v>0.39900000000000002</v>
      </c>
      <c r="F21">
        <f t="shared" si="3"/>
        <v>0.20199999999999996</v>
      </c>
      <c r="G21">
        <v>0.4</v>
      </c>
      <c r="H21">
        <f t="shared" si="4"/>
        <v>0.19999999999999996</v>
      </c>
      <c r="K21">
        <f t="shared" si="1"/>
        <v>0.04</v>
      </c>
      <c r="L21">
        <v>4</v>
      </c>
      <c r="M21">
        <v>0.73499999999999999</v>
      </c>
      <c r="N21">
        <f t="shared" si="5"/>
        <v>0.67020643276582248</v>
      </c>
      <c r="O21">
        <f t="shared" si="6"/>
        <v>0.5483385148712957</v>
      </c>
      <c r="P21">
        <v>0.78800000000000003</v>
      </c>
      <c r="Q21">
        <f t="shared" si="7"/>
        <v>0.75398223686155041</v>
      </c>
      <c r="R21">
        <f t="shared" si="8"/>
        <v>0.52255872981838969</v>
      </c>
      <c r="S21">
        <v>0.84599999999999997</v>
      </c>
      <c r="T21">
        <f t="shared" si="9"/>
        <v>0.83775804095727824</v>
      </c>
      <c r="U21">
        <f t="shared" si="10"/>
        <v>0.50491905695903794</v>
      </c>
    </row>
    <row r="22" spans="1:21" x14ac:dyDescent="0.3">
      <c r="A22">
        <f t="shared" si="0"/>
        <v>0.03</v>
      </c>
      <c r="B22">
        <v>3</v>
      </c>
      <c r="C22">
        <v>0.28799999999999998</v>
      </c>
      <c r="D22">
        <f t="shared" si="2"/>
        <v>0.42400000000000004</v>
      </c>
      <c r="E22">
        <v>0.27400000000000002</v>
      </c>
      <c r="F22">
        <f t="shared" si="3"/>
        <v>0.45199999999999996</v>
      </c>
      <c r="G22">
        <v>0.26800000000000002</v>
      </c>
      <c r="H22">
        <f t="shared" si="4"/>
        <v>0.46399999999999997</v>
      </c>
      <c r="K22">
        <f t="shared" si="1"/>
        <v>0.03</v>
      </c>
      <c r="L22">
        <v>3</v>
      </c>
      <c r="M22">
        <v>0.60699999999999998</v>
      </c>
      <c r="N22">
        <f t="shared" si="5"/>
        <v>0.50265482457436694</v>
      </c>
      <c r="O22">
        <f t="shared" si="6"/>
        <v>0.6037940653548779</v>
      </c>
      <c r="P22">
        <v>0.628</v>
      </c>
      <c r="Q22">
        <f t="shared" si="7"/>
        <v>0.56548667764616278</v>
      </c>
      <c r="R22">
        <f t="shared" si="8"/>
        <v>0.55527391256505709</v>
      </c>
      <c r="S22">
        <v>0.65700000000000003</v>
      </c>
      <c r="T22">
        <f t="shared" si="9"/>
        <v>0.62831853071795862</v>
      </c>
      <c r="U22">
        <f t="shared" si="10"/>
        <v>0.52282398805687624</v>
      </c>
    </row>
    <row r="23" spans="1:21" x14ac:dyDescent="0.3">
      <c r="A23">
        <f t="shared" si="0"/>
        <v>0.02</v>
      </c>
      <c r="B23">
        <v>2</v>
      </c>
      <c r="C23">
        <v>0.39</v>
      </c>
      <c r="D23">
        <f t="shared" si="2"/>
        <v>0.21999999999999997</v>
      </c>
      <c r="E23">
        <v>0.39</v>
      </c>
      <c r="F23">
        <f t="shared" si="3"/>
        <v>0.21999999999999997</v>
      </c>
      <c r="G23">
        <v>0.39500000000000002</v>
      </c>
      <c r="H23">
        <f t="shared" si="4"/>
        <v>0.20999999999999996</v>
      </c>
      <c r="K23">
        <f t="shared" si="1"/>
        <v>0.02</v>
      </c>
      <c r="L23">
        <v>2</v>
      </c>
      <c r="M23">
        <v>0.50900000000000001</v>
      </c>
      <c r="N23">
        <f t="shared" si="5"/>
        <v>0.33510321638291124</v>
      </c>
      <c r="O23">
        <f t="shared" si="6"/>
        <v>0.75946749406663816</v>
      </c>
      <c r="P23">
        <v>0.50600000000000001</v>
      </c>
      <c r="Q23">
        <f t="shared" si="7"/>
        <v>0.37699111843077521</v>
      </c>
      <c r="R23">
        <f t="shared" si="8"/>
        <v>0.67110334337082533</v>
      </c>
      <c r="S23">
        <v>0.496</v>
      </c>
      <c r="T23">
        <f t="shared" si="9"/>
        <v>0.41887902047863912</v>
      </c>
      <c r="U23">
        <f t="shared" si="10"/>
        <v>0.59205638830185059</v>
      </c>
    </row>
    <row r="24" spans="1:21" x14ac:dyDescent="0.3">
      <c r="A24">
        <f>+B24/100</f>
        <v>0.01</v>
      </c>
      <c r="B24">
        <v>1</v>
      </c>
      <c r="C24">
        <v>0.28399999999999997</v>
      </c>
      <c r="D24">
        <f t="shared" si="2"/>
        <v>0.43200000000000005</v>
      </c>
      <c r="E24">
        <v>0.28499999999999998</v>
      </c>
      <c r="F24">
        <f t="shared" si="3"/>
        <v>0.43000000000000005</v>
      </c>
      <c r="G24">
        <v>0.28799999999999998</v>
      </c>
      <c r="H24">
        <f t="shared" si="4"/>
        <v>0.42400000000000004</v>
      </c>
      <c r="K24">
        <f>+L24/100</f>
        <v>0.01</v>
      </c>
      <c r="L24">
        <v>1</v>
      </c>
      <c r="M24">
        <v>0.42</v>
      </c>
      <c r="N24">
        <f t="shared" si="5"/>
        <v>0.16755160819145562</v>
      </c>
      <c r="O24">
        <f t="shared" si="6"/>
        <v>1.2533451768486759</v>
      </c>
      <c r="P24">
        <v>0.35699999999999998</v>
      </c>
      <c r="Q24">
        <f t="shared" si="7"/>
        <v>0.1884955592153876</v>
      </c>
      <c r="R24">
        <f t="shared" si="8"/>
        <v>0.94697191139677717</v>
      </c>
      <c r="S24">
        <v>0.48</v>
      </c>
      <c r="T24">
        <f t="shared" si="9"/>
        <v>0.20943951023931956</v>
      </c>
      <c r="U24">
        <f t="shared" si="10"/>
        <v>1.1459155902616462</v>
      </c>
    </row>
    <row r="28" spans="1:21" x14ac:dyDescent="0.3">
      <c r="A28" s="7" t="s">
        <v>21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</row>
    <row r="29" spans="1:21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</row>
    <row r="32" spans="1:21" ht="14.4" customHeight="1" x14ac:dyDescent="0.3">
      <c r="B32" s="6" t="s">
        <v>13</v>
      </c>
      <c r="C32" s="6"/>
      <c r="D32" s="6"/>
      <c r="E32" s="6"/>
      <c r="F32" s="6"/>
      <c r="G32" s="6"/>
      <c r="L32" s="6" t="s">
        <v>25</v>
      </c>
      <c r="M32" s="6"/>
      <c r="N32" s="6"/>
      <c r="O32" s="6"/>
      <c r="P32" s="6"/>
      <c r="Q32" s="6"/>
      <c r="R32" s="6"/>
      <c r="S32" s="6"/>
    </row>
    <row r="33" spans="1:21" x14ac:dyDescent="0.3">
      <c r="B33" s="6"/>
      <c r="C33" s="6"/>
      <c r="D33" s="6"/>
      <c r="E33" s="6"/>
      <c r="F33" s="6"/>
      <c r="G33" s="6"/>
      <c r="L33" s="6"/>
      <c r="M33" s="6"/>
      <c r="N33" s="6"/>
      <c r="O33" s="6"/>
      <c r="P33" s="6"/>
      <c r="Q33" s="6"/>
      <c r="R33" s="6"/>
      <c r="S33" s="6"/>
    </row>
    <row r="34" spans="1:21" x14ac:dyDescent="0.3">
      <c r="A34" t="s">
        <v>4</v>
      </c>
      <c r="B34" t="s">
        <v>4</v>
      </c>
      <c r="C34" t="s">
        <v>10</v>
      </c>
      <c r="D34" t="s">
        <v>8</v>
      </c>
      <c r="E34" t="s">
        <v>11</v>
      </c>
      <c r="F34" t="s">
        <v>8</v>
      </c>
      <c r="G34" t="s">
        <v>12</v>
      </c>
      <c r="H34" t="s">
        <v>8</v>
      </c>
      <c r="K34" t="s">
        <v>4</v>
      </c>
      <c r="L34" t="s">
        <v>4</v>
      </c>
      <c r="M34" t="s">
        <v>10</v>
      </c>
      <c r="N34" t="s">
        <v>7</v>
      </c>
      <c r="O34" t="s">
        <v>26</v>
      </c>
      <c r="P34" t="s">
        <v>11</v>
      </c>
      <c r="Q34" t="s">
        <v>7</v>
      </c>
      <c r="R34" t="s">
        <v>26</v>
      </c>
      <c r="S34" t="s">
        <v>12</v>
      </c>
      <c r="T34" t="s">
        <v>7</v>
      </c>
      <c r="U34" t="s">
        <v>9</v>
      </c>
    </row>
    <row r="35" spans="1:21" x14ac:dyDescent="0.3">
      <c r="A35" t="s">
        <v>14</v>
      </c>
      <c r="B35" t="s">
        <v>6</v>
      </c>
      <c r="C35" t="s">
        <v>5</v>
      </c>
      <c r="E35" t="s">
        <v>5</v>
      </c>
      <c r="G35" t="s">
        <v>5</v>
      </c>
      <c r="K35" t="s">
        <v>14</v>
      </c>
      <c r="L35" t="s">
        <v>6</v>
      </c>
      <c r="M35" t="s">
        <v>5</v>
      </c>
      <c r="N35" t="s">
        <v>5</v>
      </c>
      <c r="P35" t="s">
        <v>5</v>
      </c>
      <c r="Q35" t="s">
        <v>5</v>
      </c>
      <c r="S35" t="s">
        <v>5</v>
      </c>
      <c r="T35" t="s">
        <v>5</v>
      </c>
    </row>
    <row r="36" spans="1:21" x14ac:dyDescent="0.3">
      <c r="A36">
        <f>+B36/100</f>
        <v>0.15</v>
      </c>
      <c r="B36">
        <v>15</v>
      </c>
      <c r="C36">
        <v>0.97099999999999997</v>
      </c>
      <c r="D36">
        <f>+(1-C36)/1</f>
        <v>2.9000000000000026E-2</v>
      </c>
      <c r="E36">
        <v>0.95499999999999996</v>
      </c>
      <c r="F36">
        <f>+(1-E36)/1</f>
        <v>4.500000000000004E-2</v>
      </c>
      <c r="G36">
        <v>0.93899999999999995</v>
      </c>
      <c r="H36">
        <f>+(1-G36)/1</f>
        <v>6.1000000000000054E-2</v>
      </c>
      <c r="K36">
        <f>+L36/100</f>
        <v>0.15</v>
      </c>
      <c r="L36">
        <v>15</v>
      </c>
      <c r="M36">
        <v>4.5709999999999997</v>
      </c>
      <c r="N36">
        <f>+(2*PI()*K36*300)/60</f>
        <v>4.7123889803846897</v>
      </c>
      <c r="O36">
        <f>+M36/(2*N36)</f>
        <v>0.48499816324870237</v>
      </c>
      <c r="P36">
        <v>5.3289999999999997</v>
      </c>
      <c r="Q36">
        <f>+(2*PI()*K36*350)/60</f>
        <v>5.497787143782138</v>
      </c>
      <c r="R36">
        <f>+P36/(2*Q36)</f>
        <v>0.48464953813526301</v>
      </c>
      <c r="S36">
        <v>6.0860000000000003</v>
      </c>
      <c r="T36">
        <f>+(2*PI()*K36*400)/60</f>
        <v>6.2831853071795853</v>
      </c>
      <c r="U36">
        <f>+S36/(2*T36)</f>
        <v>0.48430849182863761</v>
      </c>
    </row>
    <row r="37" spans="1:21" x14ac:dyDescent="0.3">
      <c r="A37">
        <f t="shared" ref="A37:A50" si="11">+B37/100</f>
        <v>0.14000000000000001</v>
      </c>
      <c r="B37">
        <v>14</v>
      </c>
      <c r="C37">
        <v>0.88500000000000001</v>
      </c>
      <c r="D37">
        <f t="shared" ref="D37:D50" si="12">+(1-C37)/1</f>
        <v>0.11499999999999999</v>
      </c>
      <c r="E37">
        <v>0.85199999999999998</v>
      </c>
      <c r="F37">
        <f t="shared" ref="F37:F50" si="13">+(1-E37)/1</f>
        <v>0.14800000000000002</v>
      </c>
      <c r="G37">
        <v>0.82299999999999995</v>
      </c>
      <c r="H37">
        <f t="shared" ref="H37:H50" si="14">+(1-G37)/1</f>
        <v>0.17700000000000005</v>
      </c>
      <c r="K37">
        <f t="shared" ref="K37:K50" si="15">+L37/100</f>
        <v>0.14000000000000001</v>
      </c>
      <c r="L37">
        <v>14</v>
      </c>
      <c r="M37">
        <v>4.274</v>
      </c>
      <c r="N37">
        <f t="shared" ref="N37:N50" si="16">+(2*PI()*K37*300)/60</f>
        <v>4.3982297150257104</v>
      </c>
      <c r="O37">
        <f t="shared" ref="O37:O50" si="17">+M37/(2*N37)</f>
        <v>0.48587730483911479</v>
      </c>
      <c r="P37">
        <v>4.9770000000000003</v>
      </c>
      <c r="Q37">
        <f t="shared" ref="Q37:Q50" si="18">+(2*PI()*K37*350)/60</f>
        <v>5.1312680008633293</v>
      </c>
      <c r="R37">
        <f t="shared" ref="R37:R50" si="19">+P37/(2*Q37)</f>
        <v>0.48496784802144677</v>
      </c>
      <c r="S37">
        <v>5.6790000000000003</v>
      </c>
      <c r="T37">
        <f t="shared" ref="T37:T50" si="20">+(2*PI()*K37*400)/60</f>
        <v>5.8643062867009483</v>
      </c>
      <c r="U37">
        <f t="shared" ref="U37:U50" si="21">+S37/(2*T37)</f>
        <v>0.4842004938315394</v>
      </c>
    </row>
    <row r="38" spans="1:21" x14ac:dyDescent="0.3">
      <c r="A38">
        <f t="shared" si="11"/>
        <v>0.13</v>
      </c>
      <c r="B38">
        <v>13</v>
      </c>
      <c r="C38">
        <v>0.81</v>
      </c>
      <c r="D38">
        <f t="shared" si="12"/>
        <v>0.18999999999999995</v>
      </c>
      <c r="E38">
        <v>0.76900000000000002</v>
      </c>
      <c r="F38">
        <f t="shared" si="13"/>
        <v>0.23099999999999998</v>
      </c>
      <c r="G38">
        <v>0.73399999999999999</v>
      </c>
      <c r="H38">
        <f t="shared" si="14"/>
        <v>0.26600000000000001</v>
      </c>
      <c r="K38">
        <f t="shared" si="15"/>
        <v>0.13</v>
      </c>
      <c r="L38">
        <v>13</v>
      </c>
      <c r="M38">
        <v>3.988</v>
      </c>
      <c r="N38">
        <f t="shared" si="16"/>
        <v>4.0840704496667311</v>
      </c>
      <c r="O38">
        <f t="shared" si="17"/>
        <v>0.48823839465421431</v>
      </c>
      <c r="P38">
        <v>4.6360000000000001</v>
      </c>
      <c r="Q38">
        <f t="shared" si="18"/>
        <v>4.7647488579445199</v>
      </c>
      <c r="R38">
        <f t="shared" si="19"/>
        <v>0.48648943923562205</v>
      </c>
      <c r="S38">
        <v>5.2839999999999998</v>
      </c>
      <c r="T38">
        <f t="shared" si="20"/>
        <v>5.4454272662223087</v>
      </c>
      <c r="U38">
        <f t="shared" si="21"/>
        <v>0.4851777226716778</v>
      </c>
    </row>
    <row r="39" spans="1:21" x14ac:dyDescent="0.3">
      <c r="A39">
        <f t="shared" si="11"/>
        <v>0.12</v>
      </c>
      <c r="B39">
        <v>12</v>
      </c>
      <c r="C39">
        <v>0.77100000000000002</v>
      </c>
      <c r="D39">
        <f t="shared" si="12"/>
        <v>0.22899999999999998</v>
      </c>
      <c r="E39">
        <v>0.73099999999999998</v>
      </c>
      <c r="F39">
        <f t="shared" si="13"/>
        <v>0.26900000000000002</v>
      </c>
      <c r="G39">
        <v>0.69599999999999995</v>
      </c>
      <c r="H39">
        <f t="shared" si="14"/>
        <v>0.30400000000000005</v>
      </c>
      <c r="K39">
        <f t="shared" si="15"/>
        <v>0.12</v>
      </c>
      <c r="L39">
        <v>12</v>
      </c>
      <c r="M39">
        <v>3.7029999999999998</v>
      </c>
      <c r="N39">
        <f t="shared" si="16"/>
        <v>3.7699111843077517</v>
      </c>
      <c r="O39">
        <f t="shared" si="17"/>
        <v>0.49112562855774033</v>
      </c>
      <c r="P39">
        <v>4.2960000000000003</v>
      </c>
      <c r="Q39">
        <f t="shared" si="18"/>
        <v>4.3982297150257095</v>
      </c>
      <c r="R39">
        <f t="shared" si="19"/>
        <v>0.48837831108770186</v>
      </c>
      <c r="S39">
        <v>4.8899999999999997</v>
      </c>
      <c r="T39">
        <f t="shared" si="20"/>
        <v>5.026548245743669</v>
      </c>
      <c r="U39">
        <f t="shared" si="21"/>
        <v>0.48641729482460511</v>
      </c>
    </row>
    <row r="40" spans="1:21" x14ac:dyDescent="0.3">
      <c r="A40">
        <f t="shared" si="11"/>
        <v>0.11</v>
      </c>
      <c r="B40">
        <v>11</v>
      </c>
      <c r="C40">
        <v>0.75800000000000001</v>
      </c>
      <c r="D40">
        <f t="shared" si="12"/>
        <v>0.24199999999999999</v>
      </c>
      <c r="E40">
        <v>0.71799999999999997</v>
      </c>
      <c r="F40">
        <f t="shared" si="13"/>
        <v>0.28200000000000003</v>
      </c>
      <c r="G40">
        <v>0.68300000000000005</v>
      </c>
      <c r="H40">
        <f t="shared" si="14"/>
        <v>0.31699999999999995</v>
      </c>
      <c r="K40">
        <f t="shared" si="15"/>
        <v>0.11</v>
      </c>
      <c r="L40">
        <v>11</v>
      </c>
      <c r="M40">
        <v>3.4079999999999999</v>
      </c>
      <c r="N40">
        <f t="shared" si="16"/>
        <v>3.4557519189487724</v>
      </c>
      <c r="O40">
        <f t="shared" si="17"/>
        <v>0.49309095096107208</v>
      </c>
      <c r="P40">
        <v>3.9460000000000002</v>
      </c>
      <c r="Q40">
        <f t="shared" si="18"/>
        <v>4.0317105721069009</v>
      </c>
      <c r="R40">
        <f t="shared" si="19"/>
        <v>0.48937044579788502</v>
      </c>
      <c r="S40">
        <v>4.4850000000000003</v>
      </c>
      <c r="T40">
        <f t="shared" si="20"/>
        <v>4.6076692252650293</v>
      </c>
      <c r="U40">
        <f t="shared" si="21"/>
        <v>0.48668858165942097</v>
      </c>
    </row>
    <row r="41" spans="1:21" x14ac:dyDescent="0.3">
      <c r="A41">
        <f t="shared" si="11"/>
        <v>0.1</v>
      </c>
      <c r="B41">
        <v>10</v>
      </c>
      <c r="C41">
        <v>0.76300000000000001</v>
      </c>
      <c r="D41">
        <f t="shared" si="12"/>
        <v>0.23699999999999999</v>
      </c>
      <c r="E41">
        <v>0.72299999999999998</v>
      </c>
      <c r="F41">
        <f t="shared" si="13"/>
        <v>0.27700000000000002</v>
      </c>
      <c r="G41">
        <v>0.69</v>
      </c>
      <c r="H41">
        <f t="shared" si="14"/>
        <v>0.31000000000000005</v>
      </c>
      <c r="K41">
        <f t="shared" si="15"/>
        <v>0.1</v>
      </c>
      <c r="L41">
        <v>10</v>
      </c>
      <c r="M41">
        <v>3.109</v>
      </c>
      <c r="N41">
        <f t="shared" si="16"/>
        <v>3.1415926535897927</v>
      </c>
      <c r="O41">
        <f t="shared" si="17"/>
        <v>0.49481271807270266</v>
      </c>
      <c r="P41">
        <v>3.593</v>
      </c>
      <c r="Q41">
        <f t="shared" si="18"/>
        <v>3.6651914291880918</v>
      </c>
      <c r="R41">
        <f t="shared" si="19"/>
        <v>0.49015175188215426</v>
      </c>
      <c r="S41">
        <v>4.0789999999999997</v>
      </c>
      <c r="T41">
        <f t="shared" si="20"/>
        <v>4.1887902047863905</v>
      </c>
      <c r="U41">
        <f t="shared" si="21"/>
        <v>0.48689475965388085</v>
      </c>
    </row>
    <row r="42" spans="1:21" x14ac:dyDescent="0.3">
      <c r="A42">
        <f t="shared" si="11"/>
        <v>0.09</v>
      </c>
      <c r="B42">
        <v>9</v>
      </c>
      <c r="C42">
        <v>0.76600000000000001</v>
      </c>
      <c r="D42">
        <f t="shared" si="12"/>
        <v>0.23399999999999999</v>
      </c>
      <c r="E42">
        <v>0.73</v>
      </c>
      <c r="F42">
        <f t="shared" si="13"/>
        <v>0.27</v>
      </c>
      <c r="G42">
        <v>0.70199999999999996</v>
      </c>
      <c r="H42">
        <f t="shared" si="14"/>
        <v>0.29800000000000004</v>
      </c>
      <c r="K42">
        <f t="shared" si="15"/>
        <v>0.09</v>
      </c>
      <c r="L42">
        <v>9</v>
      </c>
      <c r="M42">
        <v>2.8159999999999998</v>
      </c>
      <c r="N42">
        <f t="shared" si="16"/>
        <v>2.8274333882308138</v>
      </c>
      <c r="O42">
        <f t="shared" si="17"/>
        <v>0.49797813305197475</v>
      </c>
      <c r="P42">
        <v>3.2469999999999999</v>
      </c>
      <c r="Q42">
        <f t="shared" si="18"/>
        <v>3.2986722862692828</v>
      </c>
      <c r="R42">
        <f t="shared" si="19"/>
        <v>0.49216771449465158</v>
      </c>
      <c r="S42">
        <v>3.68</v>
      </c>
      <c r="T42">
        <f t="shared" si="20"/>
        <v>3.7699111843077517</v>
      </c>
      <c r="U42">
        <f t="shared" si="21"/>
        <v>0.48807515881514574</v>
      </c>
    </row>
    <row r="43" spans="1:21" x14ac:dyDescent="0.3">
      <c r="A43">
        <f t="shared" si="11"/>
        <v>0.08</v>
      </c>
      <c r="B43">
        <v>8</v>
      </c>
      <c r="C43">
        <v>0.73799999999999999</v>
      </c>
      <c r="D43">
        <f t="shared" si="12"/>
        <v>0.26200000000000001</v>
      </c>
      <c r="E43">
        <v>0.71599999999999997</v>
      </c>
      <c r="F43">
        <f t="shared" si="13"/>
        <v>0.28400000000000003</v>
      </c>
      <c r="G43">
        <v>0.70099999999999996</v>
      </c>
      <c r="H43">
        <f t="shared" si="14"/>
        <v>0.29900000000000004</v>
      </c>
      <c r="K43">
        <f t="shared" si="15"/>
        <v>0.08</v>
      </c>
      <c r="L43">
        <v>8</v>
      </c>
      <c r="M43">
        <v>2.5110000000000001</v>
      </c>
      <c r="N43">
        <f t="shared" si="16"/>
        <v>2.5132741228718345</v>
      </c>
      <c r="O43">
        <f t="shared" si="17"/>
        <v>0.49954757762968655</v>
      </c>
      <c r="P43">
        <v>2.8860000000000001</v>
      </c>
      <c r="Q43">
        <f t="shared" si="18"/>
        <v>2.9321531433504742</v>
      </c>
      <c r="R43">
        <f t="shared" si="19"/>
        <v>0.49212982046058201</v>
      </c>
      <c r="S43">
        <v>3.2610000000000001</v>
      </c>
      <c r="T43">
        <f t="shared" si="20"/>
        <v>3.351032163829113</v>
      </c>
      <c r="U43">
        <f t="shared" si="21"/>
        <v>0.48656650258375378</v>
      </c>
    </row>
    <row r="44" spans="1:21" x14ac:dyDescent="0.3">
      <c r="A44">
        <f t="shared" si="11"/>
        <v>7.0000000000000007E-2</v>
      </c>
      <c r="B44">
        <v>7</v>
      </c>
      <c r="C44">
        <v>0.73099999999999998</v>
      </c>
      <c r="D44">
        <f t="shared" si="12"/>
        <v>0.26900000000000002</v>
      </c>
      <c r="E44">
        <v>0.72299999999999998</v>
      </c>
      <c r="F44">
        <f t="shared" si="13"/>
        <v>0.27700000000000002</v>
      </c>
      <c r="G44">
        <v>0.72199999999999998</v>
      </c>
      <c r="H44">
        <f t="shared" si="14"/>
        <v>0.27800000000000002</v>
      </c>
      <c r="K44">
        <f t="shared" si="15"/>
        <v>7.0000000000000007E-2</v>
      </c>
      <c r="L44">
        <v>7</v>
      </c>
      <c r="M44">
        <v>2.2269999999999999</v>
      </c>
      <c r="N44">
        <f t="shared" si="16"/>
        <v>2.1991148575128552</v>
      </c>
      <c r="O44">
        <f t="shared" si="17"/>
        <v>0.50634008323664415</v>
      </c>
      <c r="P44">
        <v>2.5449999999999999</v>
      </c>
      <c r="Q44">
        <f t="shared" si="18"/>
        <v>2.5656340004316647</v>
      </c>
      <c r="R44">
        <f t="shared" si="19"/>
        <v>0.49597877163535542</v>
      </c>
      <c r="S44">
        <v>2.863</v>
      </c>
      <c r="T44">
        <f t="shared" si="20"/>
        <v>2.9321531433504742</v>
      </c>
      <c r="U44">
        <f t="shared" si="21"/>
        <v>0.48820778793438885</v>
      </c>
    </row>
    <row r="45" spans="1:21" x14ac:dyDescent="0.3">
      <c r="A45">
        <f t="shared" si="11"/>
        <v>0.06</v>
      </c>
      <c r="B45">
        <v>6</v>
      </c>
      <c r="C45">
        <v>0.74399999999999999</v>
      </c>
      <c r="D45">
        <f t="shared" si="12"/>
        <v>0.25600000000000001</v>
      </c>
      <c r="E45">
        <v>0.74099999999999999</v>
      </c>
      <c r="F45">
        <f t="shared" si="13"/>
        <v>0.25900000000000001</v>
      </c>
      <c r="G45">
        <v>0.74199999999999999</v>
      </c>
      <c r="H45">
        <f t="shared" si="14"/>
        <v>0.25800000000000001</v>
      </c>
      <c r="K45">
        <f t="shared" si="15"/>
        <v>0.06</v>
      </c>
      <c r="L45">
        <v>6</v>
      </c>
      <c r="M45">
        <v>1.948</v>
      </c>
      <c r="N45">
        <f t="shared" si="16"/>
        <v>1.8849555921538759</v>
      </c>
      <c r="O45">
        <f t="shared" si="17"/>
        <v>0.51672304857168683</v>
      </c>
      <c r="P45">
        <v>2.2080000000000002</v>
      </c>
      <c r="Q45">
        <f t="shared" si="18"/>
        <v>2.1991148575128547</v>
      </c>
      <c r="R45">
        <f t="shared" si="19"/>
        <v>0.50202016335272148</v>
      </c>
      <c r="S45">
        <v>2.4710000000000001</v>
      </c>
      <c r="T45">
        <f t="shared" si="20"/>
        <v>2.5132741228718345</v>
      </c>
      <c r="U45">
        <f t="shared" si="21"/>
        <v>0.49158983047509175</v>
      </c>
    </row>
    <row r="46" spans="1:21" x14ac:dyDescent="0.3">
      <c r="A46">
        <f t="shared" si="11"/>
        <v>0.05</v>
      </c>
      <c r="B46">
        <v>5</v>
      </c>
      <c r="C46">
        <v>0.76300000000000001</v>
      </c>
      <c r="D46">
        <f t="shared" si="12"/>
        <v>0.23699999999999999</v>
      </c>
      <c r="E46">
        <v>0.75700000000000001</v>
      </c>
      <c r="F46">
        <f t="shared" si="13"/>
        <v>0.24299999999999999</v>
      </c>
      <c r="G46">
        <v>0.75600000000000001</v>
      </c>
      <c r="H46">
        <f t="shared" si="14"/>
        <v>0.24399999999999999</v>
      </c>
      <c r="K46">
        <f t="shared" si="15"/>
        <v>0.05</v>
      </c>
      <c r="L46">
        <v>5</v>
      </c>
      <c r="M46">
        <v>1.6859999999999999</v>
      </c>
      <c r="N46">
        <f t="shared" si="16"/>
        <v>1.5707963267948963</v>
      </c>
      <c r="O46">
        <f t="shared" si="17"/>
        <v>0.53667046810587116</v>
      </c>
      <c r="P46">
        <v>1.8879999999999999</v>
      </c>
      <c r="Q46">
        <f t="shared" si="18"/>
        <v>1.8325957145940459</v>
      </c>
      <c r="R46">
        <f t="shared" si="19"/>
        <v>0.51511634152714014</v>
      </c>
      <c r="S46">
        <v>2.0939999999999999</v>
      </c>
      <c r="T46">
        <f t="shared" si="20"/>
        <v>2.0943951023931953</v>
      </c>
      <c r="U46">
        <f t="shared" si="21"/>
        <v>0.49990567625164328</v>
      </c>
    </row>
    <row r="47" spans="1:21" x14ac:dyDescent="0.3">
      <c r="A47">
        <f t="shared" si="11"/>
        <v>0.04</v>
      </c>
      <c r="B47">
        <v>4</v>
      </c>
      <c r="C47">
        <v>0.77900000000000003</v>
      </c>
      <c r="D47">
        <f t="shared" si="12"/>
        <v>0.22099999999999997</v>
      </c>
      <c r="E47">
        <v>0.77200000000000002</v>
      </c>
      <c r="F47">
        <f t="shared" si="13"/>
        <v>0.22799999999999998</v>
      </c>
      <c r="G47">
        <v>0.76800000000000002</v>
      </c>
      <c r="H47">
        <f t="shared" si="14"/>
        <v>0.23199999999999998</v>
      </c>
      <c r="K47">
        <f t="shared" si="15"/>
        <v>0.04</v>
      </c>
      <c r="L47">
        <v>4</v>
      </c>
      <c r="M47">
        <v>1.4339999999999999</v>
      </c>
      <c r="N47">
        <f t="shared" si="16"/>
        <v>1.2566370614359172</v>
      </c>
      <c r="O47">
        <f t="shared" si="17"/>
        <v>0.5705704709844448</v>
      </c>
      <c r="P47">
        <v>1.58</v>
      </c>
      <c r="Q47">
        <f t="shared" si="18"/>
        <v>1.4660765716752371</v>
      </c>
      <c r="R47">
        <f t="shared" si="19"/>
        <v>0.53885316446827414</v>
      </c>
      <c r="S47">
        <v>1.7270000000000001</v>
      </c>
      <c r="T47">
        <f t="shared" si="20"/>
        <v>1.6755160819145565</v>
      </c>
      <c r="U47">
        <f t="shared" si="21"/>
        <v>0.5153636000994436</v>
      </c>
    </row>
    <row r="48" spans="1:21" x14ac:dyDescent="0.3">
      <c r="A48">
        <f t="shared" si="11"/>
        <v>0.03</v>
      </c>
      <c r="B48">
        <v>3</v>
      </c>
      <c r="C48">
        <v>0.54300000000000004</v>
      </c>
      <c r="D48">
        <f t="shared" si="12"/>
        <v>0.45699999999999996</v>
      </c>
      <c r="E48">
        <v>0.54900000000000004</v>
      </c>
      <c r="F48">
        <f t="shared" si="13"/>
        <v>0.45099999999999996</v>
      </c>
      <c r="G48">
        <v>0.53400000000000003</v>
      </c>
      <c r="H48">
        <f t="shared" si="14"/>
        <v>0.46599999999999997</v>
      </c>
      <c r="K48">
        <f t="shared" si="15"/>
        <v>0.03</v>
      </c>
      <c r="L48">
        <v>3</v>
      </c>
      <c r="M48">
        <v>1.21</v>
      </c>
      <c r="N48">
        <f t="shared" si="16"/>
        <v>0.94247779607693793</v>
      </c>
      <c r="O48">
        <f t="shared" si="17"/>
        <v>0.64192493713731125</v>
      </c>
      <c r="P48">
        <v>1.2829999999999999</v>
      </c>
      <c r="Q48">
        <f t="shared" si="18"/>
        <v>1.0995574287564274</v>
      </c>
      <c r="R48">
        <f t="shared" si="19"/>
        <v>0.58341654853400504</v>
      </c>
      <c r="S48">
        <v>1.3460000000000001</v>
      </c>
      <c r="T48">
        <f t="shared" si="20"/>
        <v>1.2566370614359172</v>
      </c>
      <c r="U48">
        <f t="shared" si="21"/>
        <v>0.53555638350422785</v>
      </c>
    </row>
    <row r="49" spans="1:21" x14ac:dyDescent="0.3">
      <c r="A49">
        <f t="shared" si="11"/>
        <v>0.02</v>
      </c>
      <c r="B49">
        <v>2</v>
      </c>
      <c r="C49">
        <v>0.69799999999999995</v>
      </c>
      <c r="D49">
        <f t="shared" si="12"/>
        <v>0.30200000000000005</v>
      </c>
      <c r="E49">
        <v>0.70399999999999996</v>
      </c>
      <c r="F49">
        <f t="shared" si="13"/>
        <v>0.29600000000000004</v>
      </c>
      <c r="G49">
        <v>0.74099999999999999</v>
      </c>
      <c r="H49">
        <f t="shared" si="14"/>
        <v>0.25900000000000001</v>
      </c>
      <c r="K49">
        <f t="shared" si="15"/>
        <v>0.02</v>
      </c>
      <c r="L49">
        <v>2</v>
      </c>
      <c r="M49">
        <v>1.073</v>
      </c>
      <c r="N49">
        <f t="shared" si="16"/>
        <v>0.62831853071795862</v>
      </c>
      <c r="O49">
        <f t="shared" si="17"/>
        <v>0.85386626968801849</v>
      </c>
      <c r="P49">
        <v>1.069</v>
      </c>
      <c r="Q49">
        <f t="shared" si="18"/>
        <v>0.73303828583761854</v>
      </c>
      <c r="R49">
        <f t="shared" si="19"/>
        <v>0.72915700356529745</v>
      </c>
      <c r="S49">
        <v>1.0449999999999999</v>
      </c>
      <c r="T49">
        <f t="shared" si="20"/>
        <v>0.83775804095727824</v>
      </c>
      <c r="U49">
        <f t="shared" si="21"/>
        <v>0.6236884332413648</v>
      </c>
    </row>
    <row r="50" spans="1:21" x14ac:dyDescent="0.3">
      <c r="A50">
        <f t="shared" si="11"/>
        <v>0.01</v>
      </c>
      <c r="B50">
        <v>1</v>
      </c>
      <c r="C50">
        <v>0.55600000000000005</v>
      </c>
      <c r="D50">
        <f t="shared" si="12"/>
        <v>0.44399999999999995</v>
      </c>
      <c r="E50">
        <v>0.56999999999999995</v>
      </c>
      <c r="F50">
        <f t="shared" si="13"/>
        <v>0.43000000000000005</v>
      </c>
      <c r="G50">
        <v>0.57999999999999996</v>
      </c>
      <c r="H50">
        <f t="shared" si="14"/>
        <v>0.42000000000000004</v>
      </c>
      <c r="K50">
        <f t="shared" si="15"/>
        <v>0.01</v>
      </c>
      <c r="L50">
        <v>1</v>
      </c>
      <c r="M50">
        <v>0.83599999999999997</v>
      </c>
      <c r="N50">
        <f t="shared" si="16"/>
        <v>0.31415926535897931</v>
      </c>
      <c r="O50">
        <f t="shared" si="17"/>
        <v>1.3305353242482449</v>
      </c>
      <c r="P50">
        <v>0.92500000000000004</v>
      </c>
      <c r="Q50">
        <f t="shared" si="18"/>
        <v>0.36651914291880927</v>
      </c>
      <c r="R50">
        <f t="shared" si="19"/>
        <v>1.2618713345143129</v>
      </c>
      <c r="S50">
        <v>0.92200000000000004</v>
      </c>
      <c r="T50">
        <f t="shared" si="20"/>
        <v>0.41887902047863912</v>
      </c>
      <c r="U50">
        <f t="shared" si="21"/>
        <v>1.1005564314804563</v>
      </c>
    </row>
  </sheetData>
  <mergeCells count="6">
    <mergeCell ref="L6:S7"/>
    <mergeCell ref="B6:G7"/>
    <mergeCell ref="A1:U2"/>
    <mergeCell ref="A28:U29"/>
    <mergeCell ref="B32:G33"/>
    <mergeCell ref="L32:S3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690B25-3F03-4CA9-B7BC-403992221775}">
  <dimension ref="A2:W30"/>
  <sheetViews>
    <sheetView tabSelected="1" zoomScale="85" zoomScaleNormal="85" workbookViewId="0">
      <selection activeCell="AB26" sqref="AB26"/>
    </sheetView>
  </sheetViews>
  <sheetFormatPr defaultRowHeight="14.4" x14ac:dyDescent="0.3"/>
  <sheetData>
    <row r="2" spans="3:23" x14ac:dyDescent="0.3">
      <c r="C2" s="7" t="s">
        <v>18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</row>
    <row r="3" spans="3:23" x14ac:dyDescent="0.3"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</row>
    <row r="18" spans="1:22" x14ac:dyDescent="0.3">
      <c r="B18" s="2"/>
      <c r="C18" s="2"/>
      <c r="D18" s="2"/>
    </row>
    <row r="19" spans="1:22" x14ac:dyDescent="0.3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</row>
    <row r="20" spans="1:22" x14ac:dyDescent="0.3">
      <c r="A20" s="2"/>
      <c r="B20" s="2">
        <f>+B24+0.004</f>
        <v>2.92E-2</v>
      </c>
      <c r="C20" s="2">
        <v>0</v>
      </c>
      <c r="D20" s="2">
        <v>0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</row>
    <row r="21" spans="1:22" x14ac:dyDescent="0.3">
      <c r="A21" s="2"/>
      <c r="B21" s="2">
        <v>2.92E-2</v>
      </c>
      <c r="C21" s="2">
        <v>0.6</v>
      </c>
      <c r="D21" s="2">
        <v>1.4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</row>
    <row r="22" spans="1:22" x14ac:dyDescent="0.3">
      <c r="A22" s="2"/>
      <c r="B22" s="2">
        <f>+B24-0.004</f>
        <v>2.12E-2</v>
      </c>
      <c r="C22" s="2">
        <v>0</v>
      </c>
      <c r="D22" s="2">
        <v>0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</row>
    <row r="23" spans="1:22" x14ac:dyDescent="0.3">
      <c r="A23" s="2"/>
      <c r="B23" s="2">
        <v>2.12E-2</v>
      </c>
      <c r="C23" s="2">
        <v>0.6</v>
      </c>
      <c r="D23" s="2">
        <v>1.4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1:22" x14ac:dyDescent="0.3">
      <c r="A24" s="2"/>
      <c r="B24" s="2">
        <f>140*0.18/1000</f>
        <v>2.52E-2</v>
      </c>
      <c r="C24" s="2">
        <v>0</v>
      </c>
      <c r="D24" s="2">
        <v>0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x14ac:dyDescent="0.3">
      <c r="A25" s="2"/>
      <c r="B25" s="2">
        <f>140*0.18/1000</f>
        <v>2.52E-2</v>
      </c>
      <c r="C25" s="2">
        <v>0.6</v>
      </c>
      <c r="D25" s="2">
        <v>1.4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x14ac:dyDescent="0.3">
      <c r="A26" s="2"/>
      <c r="B26" s="10" t="s">
        <v>15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</row>
    <row r="27" spans="1:22" x14ac:dyDescent="0.3">
      <c r="A27" s="2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</row>
    <row r="29" spans="1:22" x14ac:dyDescent="0.3">
      <c r="A29" s="10" t="s">
        <v>19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</row>
    <row r="30" spans="1:22" x14ac:dyDescent="0.3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</row>
  </sheetData>
  <mergeCells count="3">
    <mergeCell ref="C2:W3"/>
    <mergeCell ref="B26:V27"/>
    <mergeCell ref="A29:U30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3647D-994D-43E0-ACCD-02E1715946AD}">
  <dimension ref="A1:V27"/>
  <sheetViews>
    <sheetView zoomScale="90" zoomScaleNormal="90" workbookViewId="0">
      <selection activeCell="B26" sqref="B26:V27"/>
    </sheetView>
  </sheetViews>
  <sheetFormatPr defaultRowHeight="14.4" x14ac:dyDescent="0.3"/>
  <cols>
    <col min="1" max="16384" width="8.88671875" style="4"/>
  </cols>
  <sheetData>
    <row r="1" spans="2:22" x14ac:dyDescent="0.3">
      <c r="B1" s="10" t="s">
        <v>17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</row>
    <row r="2" spans="2:22" x14ac:dyDescent="0.3"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</row>
    <row r="19" spans="1:22" x14ac:dyDescent="0.3">
      <c r="A19" s="2"/>
      <c r="B19" s="3"/>
      <c r="C19" s="3"/>
      <c r="D19" s="3"/>
    </row>
    <row r="20" spans="1:22" x14ac:dyDescent="0.3">
      <c r="A20" s="2"/>
      <c r="B20" s="3">
        <f>+B24+0.004</f>
        <v>2.92E-2</v>
      </c>
      <c r="C20" s="3">
        <v>0</v>
      </c>
      <c r="D20" s="3">
        <v>0</v>
      </c>
    </row>
    <row r="21" spans="1:22" x14ac:dyDescent="0.3">
      <c r="A21" s="2"/>
      <c r="B21" s="3">
        <v>2.92E-2</v>
      </c>
      <c r="C21" s="3">
        <v>0.6</v>
      </c>
      <c r="D21" s="3">
        <v>1.4</v>
      </c>
    </row>
    <row r="22" spans="1:22" x14ac:dyDescent="0.3">
      <c r="A22" s="2"/>
      <c r="B22" s="3">
        <f>+B24-0.004</f>
        <v>2.12E-2</v>
      </c>
      <c r="C22" s="3">
        <v>0</v>
      </c>
      <c r="D22" s="3">
        <v>0</v>
      </c>
    </row>
    <row r="23" spans="1:22" x14ac:dyDescent="0.3">
      <c r="A23" s="2"/>
      <c r="B23" s="3">
        <v>2.12E-2</v>
      </c>
      <c r="C23" s="3">
        <v>0.6</v>
      </c>
      <c r="D23" s="3">
        <v>1.4</v>
      </c>
    </row>
    <row r="24" spans="1:22" x14ac:dyDescent="0.3">
      <c r="A24" s="2"/>
      <c r="B24" s="3">
        <f>140*0.18/1000</f>
        <v>2.52E-2</v>
      </c>
      <c r="C24" s="3">
        <v>0</v>
      </c>
      <c r="D24" s="3">
        <v>0</v>
      </c>
    </row>
    <row r="25" spans="1:22" x14ac:dyDescent="0.3">
      <c r="A25" s="2"/>
      <c r="B25" s="3">
        <f>140*0.18/1000</f>
        <v>2.52E-2</v>
      </c>
      <c r="C25" s="3">
        <v>0.6</v>
      </c>
      <c r="D25" s="3">
        <v>1.4</v>
      </c>
    </row>
    <row r="26" spans="1:22" x14ac:dyDescent="0.3">
      <c r="B26" s="10" t="s">
        <v>16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</row>
    <row r="27" spans="1:22" x14ac:dyDescent="0.3"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</row>
  </sheetData>
  <mergeCells count="2">
    <mergeCell ref="B1:V2"/>
    <mergeCell ref="B26:V2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std</vt:lpstr>
      <vt:lpstr>velocity profile at 1</vt:lpstr>
      <vt:lpstr>velocity profile at 0.5</vt:lpstr>
      <vt:lpstr>18</vt:lpstr>
      <vt:lpstr>graphs 0.5 ms</vt:lpstr>
      <vt:lpstr>graphs 1ms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Barnard</dc:creator>
  <cp:lastModifiedBy>Daniel Barnard</cp:lastModifiedBy>
  <dcterms:created xsi:type="dcterms:W3CDTF">2015-06-05T18:17:20Z</dcterms:created>
  <dcterms:modified xsi:type="dcterms:W3CDTF">2025-02-12T18:24:12Z</dcterms:modified>
</cp:coreProperties>
</file>