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BARNARDD\Documents\studies\PHD-hydrogen\thesis\metadata\"/>
    </mc:Choice>
  </mc:AlternateContent>
  <xr:revisionPtr revIDLastSave="0" documentId="13_ncr:1_{CF6B49CA-178B-4EE3-84EA-320E7E0C985E}" xr6:coauthVersionLast="47" xr6:coauthVersionMax="47" xr10:uidLastSave="{00000000-0000-0000-0000-000000000000}"/>
  <bookViews>
    <workbookView xWindow="-28920" yWindow="-1230" windowWidth="29040" windowHeight="16440" activeTab="2" xr2:uid="{00000000-000D-0000-FFFF-FFFF00000000}"/>
  </bookViews>
  <sheets>
    <sheet name="mesh independance" sheetId="1" r:id="rId1"/>
    <sheet name="CFD results for 0.5 ms" sheetId="2" r:id="rId2"/>
    <sheet name="CFD results for 1 ms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2" i="3" l="1"/>
  <c r="G22" i="3" s="1"/>
  <c r="AB6" i="2"/>
  <c r="G64" i="2" s="1"/>
  <c r="C22" i="3"/>
  <c r="C21" i="3"/>
  <c r="C20" i="3"/>
  <c r="C19" i="3"/>
  <c r="C18" i="3"/>
  <c r="C10" i="3"/>
  <c r="C11" i="3"/>
  <c r="C12" i="3"/>
  <c r="C13" i="3"/>
  <c r="C9" i="3"/>
  <c r="C64" i="2"/>
  <c r="C63" i="2"/>
  <c r="C62" i="2"/>
  <c r="C61" i="2"/>
  <c r="C60" i="2"/>
  <c r="C56" i="2"/>
  <c r="C55" i="2"/>
  <c r="C54" i="2"/>
  <c r="C53" i="2"/>
  <c r="C52" i="2"/>
  <c r="C48" i="2"/>
  <c r="C47" i="2"/>
  <c r="C46" i="2"/>
  <c r="C45" i="2"/>
  <c r="C44" i="2"/>
  <c r="C40" i="2"/>
  <c r="C39" i="2"/>
  <c r="C38" i="2"/>
  <c r="C37" i="2"/>
  <c r="C36" i="2"/>
  <c r="C32" i="2"/>
  <c r="C31" i="2"/>
  <c r="C30" i="2"/>
  <c r="C29" i="2"/>
  <c r="C28" i="2"/>
  <c r="C22" i="2"/>
  <c r="C21" i="2"/>
  <c r="C20" i="2"/>
  <c r="C19" i="2"/>
  <c r="C18" i="2"/>
  <c r="C8" i="2"/>
  <c r="C9" i="2"/>
  <c r="C10" i="2"/>
  <c r="C11" i="2"/>
  <c r="C7" i="2"/>
  <c r="G12" i="3" l="1"/>
  <c r="G11" i="3"/>
  <c r="G18" i="3"/>
  <c r="G10" i="3"/>
  <c r="G19" i="3"/>
  <c r="G20" i="3"/>
  <c r="G9" i="3"/>
  <c r="G21" i="3"/>
  <c r="G13" i="3"/>
  <c r="G39" i="2"/>
  <c r="G40" i="2"/>
  <c r="G54" i="2"/>
  <c r="G53" i="2"/>
  <c r="G9" i="2"/>
  <c r="G8" i="2"/>
  <c r="G30" i="2"/>
  <c r="G44" i="2"/>
  <c r="G55" i="2"/>
  <c r="G28" i="2"/>
  <c r="G29" i="2"/>
  <c r="G18" i="2"/>
  <c r="G31" i="2"/>
  <c r="G45" i="2"/>
  <c r="G56" i="2"/>
  <c r="G60" i="2"/>
  <c r="G20" i="2"/>
  <c r="G36" i="2"/>
  <c r="G47" i="2"/>
  <c r="G61" i="2"/>
  <c r="G19" i="2"/>
  <c r="G46" i="2"/>
  <c r="G7" i="2"/>
  <c r="G21" i="2"/>
  <c r="G37" i="2"/>
  <c r="G48" i="2"/>
  <c r="G62" i="2"/>
  <c r="G10" i="2"/>
  <c r="G32" i="2"/>
  <c r="G11" i="2"/>
  <c r="G22" i="2"/>
  <c r="G38" i="2"/>
  <c r="G52" i="2"/>
  <c r="G63" i="2"/>
  <c r="R8" i="3" l="1"/>
  <c r="V8" i="3"/>
  <c r="I112" i="2"/>
  <c r="I85" i="2"/>
</calcChain>
</file>

<file path=xl/sharedStrings.xml><?xml version="1.0" encoding="utf-8"?>
<sst xmlns="http://schemas.openxmlformats.org/spreadsheetml/2006/main" count="140" uniqueCount="32">
  <si>
    <t>Mesh independence study results</t>
  </si>
  <si>
    <t>Cell count</t>
  </si>
  <si>
    <t>Torque output</t>
  </si>
  <si>
    <t>torque output</t>
  </si>
  <si>
    <t>Standard</t>
  </si>
  <si>
    <t>20% guide ring rotor</t>
  </si>
  <si>
    <t>N.m</t>
  </si>
  <si>
    <t>W</t>
  </si>
  <si>
    <t>rpm</t>
  </si>
  <si>
    <t xml:space="preserve">Mesh independent study for all rotors at 0.5 m/s free stream velocity </t>
  </si>
  <si>
    <t>CFD results for all rotors at free stream velocity of 0.5 m/s</t>
  </si>
  <si>
    <t>Hub torque</t>
  </si>
  <si>
    <t>Blade torque</t>
  </si>
  <si>
    <t>Power</t>
  </si>
  <si>
    <t>15% ring vane rotor</t>
  </si>
  <si>
    <t>16% ring vane rotor</t>
  </si>
  <si>
    <t>17% ring vane rotor</t>
  </si>
  <si>
    <t>18% ring vane rotor</t>
  </si>
  <si>
    <t>19% ring vane rotor</t>
  </si>
  <si>
    <t>20% ring vane rotor</t>
  </si>
  <si>
    <t xml:space="preserve">std </t>
  </si>
  <si>
    <t>std</t>
  </si>
  <si>
    <t>CFD results for std and 18% ring vane rotors at free stream velocity of 1 m/s</t>
  </si>
  <si>
    <t>Rotor Area</t>
  </si>
  <si>
    <t>Density for sims</t>
  </si>
  <si>
    <t>Wind Power = 0.5 * ρ * A * v^3</t>
  </si>
  <si>
    <t>Wind power</t>
  </si>
  <si>
    <t>Cp</t>
  </si>
  <si>
    <t>TSR</t>
  </si>
  <si>
    <t>Tip Speed = π (pi) x Blade Diameter x Rotational Speed (RPM)/60</t>
  </si>
  <si>
    <t>Blade diamter</t>
  </si>
  <si>
    <t>Tip speed ratio = Tip speed / wind velocity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</si>
</sst>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1" applyNumberFormat="1" applyFont="1"/>
    <xf numFmtId="164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Font="1"/>
    <xf numFmtId="0" fontId="5" fillId="0" borderId="0" xfId="0" applyFont="1" applyProtection="1">
      <protection hidden="1"/>
    </xf>
    <xf numFmtId="11" fontId="0" fillId="0" borderId="0" xfId="0" applyNumberFormat="1"/>
    <xf numFmtId="10" fontId="4" fillId="0" borderId="0" xfId="1" applyNumberFormat="1" applyFont="1"/>
    <xf numFmtId="0" fontId="0" fillId="0" borderId="1" xfId="0" applyBorder="1"/>
    <xf numFmtId="165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49FCDBE1-8878-40C3-8365-F01164A9918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Mesh independence - std rotor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'[1]sim results 0.5'!$AD$9</c:f>
              <c:strCache>
                <c:ptCount val="1"/>
                <c:pt idx="0">
                  <c:v>Torque output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'[1]sim results 0.5'!$AC$10:$AC$14</c:f>
              <c:numCache>
                <c:formatCode>General</c:formatCode>
                <c:ptCount val="5"/>
                <c:pt idx="0">
                  <c:v>1419545</c:v>
                </c:pt>
                <c:pt idx="1">
                  <c:v>1062314</c:v>
                </c:pt>
                <c:pt idx="2">
                  <c:v>403129</c:v>
                </c:pt>
                <c:pt idx="3">
                  <c:v>254993.5</c:v>
                </c:pt>
                <c:pt idx="4">
                  <c:v>106858</c:v>
                </c:pt>
              </c:numCache>
            </c:numRef>
          </c:xVal>
          <c:yVal>
            <c:numRef>
              <c:f>'[1]sim results 0.5'!$AD$10:$AD$14</c:f>
              <c:numCache>
                <c:formatCode>General</c:formatCode>
                <c:ptCount val="5"/>
                <c:pt idx="0">
                  <c:v>2.8743662E-2</c:v>
                </c:pt>
                <c:pt idx="1">
                  <c:v>2.8649999999999998E-2</c:v>
                </c:pt>
                <c:pt idx="2">
                  <c:v>2.8369999999999999E-2</c:v>
                </c:pt>
                <c:pt idx="3">
                  <c:v>2.8014000000000001E-2</c:v>
                </c:pt>
                <c:pt idx="4">
                  <c:v>2.8340000000000001E-2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EF-4269-9B2B-24FCD8D8A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932928"/>
        <c:axId val="278926688"/>
      </c:scatterChart>
      <c:valAx>
        <c:axId val="27893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Cell 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26688"/>
        <c:crosses val="autoZero"/>
        <c:crossBetween val="midCat"/>
      </c:valAx>
      <c:valAx>
        <c:axId val="27892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>
                    <a:latin typeface="Arial" panose="020B0604020202020204" pitchFamily="34" charset="0"/>
                    <a:cs typeface="Arial" panose="020B0604020202020204" pitchFamily="34" charset="0"/>
                  </a:rPr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32928"/>
        <c:crosses val="autoZero"/>
        <c:crossBetween val="midCat"/>
        <c:majorUnit val="1.0000000000000003E-4"/>
        <c:minorUnit val="2.0000000000000008E-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96759998145451"/>
          <c:y val="5.1997506875775236E-2"/>
          <c:w val="0.65775467634550611"/>
          <c:h val="0.81074432944567232"/>
        </c:manualLayout>
      </c:layout>
      <c:scatterChart>
        <c:scatterStyle val="smoothMarker"/>
        <c:varyColors val="0"/>
        <c:ser>
          <c:idx val="0"/>
          <c:order val="0"/>
          <c:tx>
            <c:v>Standard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'CFD results for 0.5 ms'!$C$7:$C$11</c:f>
              <c:numCache>
                <c:formatCode>0.0</c:formatCode>
                <c:ptCount val="5"/>
                <c:pt idx="0">
                  <c:v>4.1050144006906635</c:v>
                </c:pt>
                <c:pt idx="1">
                  <c:v>4.6914450293607581</c:v>
                </c:pt>
                <c:pt idx="2">
                  <c:v>5.2778756580308528</c:v>
                </c:pt>
                <c:pt idx="3">
                  <c:v>5.8643062867009483</c:v>
                </c:pt>
                <c:pt idx="4">
                  <c:v>6.450736915371043</c:v>
                </c:pt>
              </c:numCache>
            </c:numRef>
          </c:xVal>
          <c:yVal>
            <c:numRef>
              <c:f>'CFD results for 0.5 ms'!$G$7:$G$11</c:f>
              <c:numCache>
                <c:formatCode>General</c:formatCode>
                <c:ptCount val="5"/>
                <c:pt idx="0">
                  <c:v>0.12670425814084399</c:v>
                </c:pt>
                <c:pt idx="1">
                  <c:v>0.13666318666116012</c:v>
                </c:pt>
                <c:pt idx="2">
                  <c:v>0.14103915374204176</c:v>
                </c:pt>
                <c:pt idx="3">
                  <c:v>0.13684496038447433</c:v>
                </c:pt>
                <c:pt idx="4">
                  <c:v>0.12912962516202633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20-477E-9356-7D1E3C79E720}"/>
            </c:ext>
          </c:extLst>
        </c:ser>
        <c:ser>
          <c:idx val="3"/>
          <c:order val="3"/>
          <c:tx>
            <c:v>18% ring vane rotor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'CFD results for 0.5 ms'!$C$44:$C$48</c:f>
              <c:numCache>
                <c:formatCode>0.0</c:formatCode>
                <c:ptCount val="5"/>
                <c:pt idx="0">
                  <c:v>4.1050144006906635</c:v>
                </c:pt>
                <c:pt idx="1">
                  <c:v>4.6914450293607581</c:v>
                </c:pt>
                <c:pt idx="2">
                  <c:v>5.2778756580308528</c:v>
                </c:pt>
                <c:pt idx="3">
                  <c:v>5.8643062867009483</c:v>
                </c:pt>
                <c:pt idx="4">
                  <c:v>6.450736915371043</c:v>
                </c:pt>
              </c:numCache>
            </c:numRef>
          </c:xVal>
          <c:yVal>
            <c:numRef>
              <c:f>'CFD results for 0.5 ms'!$G$44:$G$48</c:f>
              <c:numCache>
                <c:formatCode>General</c:formatCode>
                <c:ptCount val="5"/>
                <c:pt idx="0">
                  <c:v>0.12517770081384585</c:v>
                </c:pt>
                <c:pt idx="1">
                  <c:v>0.14218791102896772</c:v>
                </c:pt>
                <c:pt idx="2">
                  <c:v>0.14431492768616158</c:v>
                </c:pt>
                <c:pt idx="3">
                  <c:v>0.1412065527473261</c:v>
                </c:pt>
                <c:pt idx="4">
                  <c:v>0.1378735874233484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E20-477E-9356-7D1E3C79E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850575"/>
        <c:axId val="16708311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20% ring vane rotor</c:v>
                </c:tx>
                <c:spPr>
                  <a:ln w="19050" cap="rnd">
                    <a:solidFill>
                      <a:schemeClr val="tx1"/>
                    </a:solidFill>
                    <a:prstDash val="lgDashDotDot"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'CFD results for 0.5 ms'!$C$60:$C$64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4.1050144006906635</c:v>
                      </c:pt>
                      <c:pt idx="1">
                        <c:v>4.6914450293607581</c:v>
                      </c:pt>
                      <c:pt idx="2">
                        <c:v>5.2778756580308528</c:v>
                      </c:pt>
                      <c:pt idx="3">
                        <c:v>5.8643062867009483</c:v>
                      </c:pt>
                      <c:pt idx="4">
                        <c:v>6.450736915371043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'CFD results for 0.5 ms'!$G$60:$G$64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0.12746753680434303</c:v>
                      </c:pt>
                      <c:pt idx="1">
                        <c:v>0.1402016854828487</c:v>
                      </c:pt>
                      <c:pt idx="2">
                        <c:v>0.14275867990955146</c:v>
                      </c:pt>
                      <c:pt idx="3">
                        <c:v>0.13739015942983079</c:v>
                      </c:pt>
                      <c:pt idx="4">
                        <c:v>0.13312561249705249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CE20-477E-9356-7D1E3C79E720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19% ring vane rotor</c:v>
                </c:tx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star"/>
                  <c:size val="5"/>
                  <c:spPr>
                    <a:noFill/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0.5 ms'!$C$52:$C$56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4.1050144006906635</c:v>
                      </c:pt>
                      <c:pt idx="1">
                        <c:v>4.6914450293607581</c:v>
                      </c:pt>
                      <c:pt idx="2">
                        <c:v>5.2778756580308528</c:v>
                      </c:pt>
                      <c:pt idx="3">
                        <c:v>5.8643062867009483</c:v>
                      </c:pt>
                      <c:pt idx="4">
                        <c:v>6.450736915371043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0.5 ms'!$G$52:$G$56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0.12784917613609256</c:v>
                      </c:pt>
                      <c:pt idx="1">
                        <c:v>0.1391347963749715</c:v>
                      </c:pt>
                      <c:pt idx="2">
                        <c:v>0.14169101116703944</c:v>
                      </c:pt>
                      <c:pt idx="3">
                        <c:v>0.13739015942983079</c:v>
                      </c:pt>
                      <c:pt idx="4">
                        <c:v>0.13014339007492395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E20-477E-9356-7D1E3C79E72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17% ring vane rotor</c:v>
                </c:tx>
                <c:spPr>
                  <a:ln w="19050" cap="rnd">
                    <a:solidFill>
                      <a:schemeClr val="tx1"/>
                    </a:solidFill>
                    <a:prstDash val="lgDash"/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0.5 ms'!$C$36:$C$40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4.1050144006906635</c:v>
                      </c:pt>
                      <c:pt idx="1">
                        <c:v>4.6914450293607581</c:v>
                      </c:pt>
                      <c:pt idx="2">
                        <c:v>5.2778756580308528</c:v>
                      </c:pt>
                      <c:pt idx="3">
                        <c:v>5.8643062867009483</c:v>
                      </c:pt>
                      <c:pt idx="4">
                        <c:v>6.450736915371043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0.5 ms'!$G$36:$G$40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0.12460524181622155</c:v>
                      </c:pt>
                      <c:pt idx="1">
                        <c:v>0.13777397955776174</c:v>
                      </c:pt>
                      <c:pt idx="2">
                        <c:v>0.14055503988812512</c:v>
                      </c:pt>
                      <c:pt idx="3">
                        <c:v>0.1357545622937614</c:v>
                      </c:pt>
                      <c:pt idx="4">
                        <c:v>0.128141948023449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E20-477E-9356-7D1E3C79E72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16% ring vane rotor</c:v>
                </c:tx>
                <c:spPr>
                  <a:ln w="19050" cap="rnd">
                    <a:solidFill>
                      <a:schemeClr val="tx1"/>
                    </a:solidFill>
                    <a:prstDash val="dashDot"/>
                    <a:round/>
                  </a:ln>
                  <a:effectLst/>
                </c:spPr>
                <c:marker>
                  <c:symbol val="x"/>
                  <c:size val="5"/>
                  <c:spPr>
                    <a:noFill/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0.5 ms'!$C$28:$C$32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4.1050144006906635</c:v>
                      </c:pt>
                      <c:pt idx="1">
                        <c:v>4.6914450293607581</c:v>
                      </c:pt>
                      <c:pt idx="2">
                        <c:v>5.2778756580308528</c:v>
                      </c:pt>
                      <c:pt idx="3">
                        <c:v>5.8643062867009483</c:v>
                      </c:pt>
                      <c:pt idx="4">
                        <c:v>6.450736915371043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0.5 ms'!$G$28:$G$32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0.12326950415509821</c:v>
                      </c:pt>
                      <c:pt idx="1">
                        <c:v>0.13629976133911786</c:v>
                      </c:pt>
                      <c:pt idx="2">
                        <c:v>0.14183189839670587</c:v>
                      </c:pt>
                      <c:pt idx="3">
                        <c:v>0.13580908219829704</c:v>
                      </c:pt>
                      <c:pt idx="4">
                        <c:v>0.1303249250010563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E20-477E-9356-7D1E3C79E720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15% ring vane rotor</c:v>
                </c:tx>
                <c:spPr>
                  <a:ln w="19050" cap="rnd">
                    <a:solidFill>
                      <a:schemeClr val="tx1"/>
                    </a:solidFill>
                    <a:prstDash val="dashDot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0.5 ms'!$C$18:$C$22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4.1050144006906635</c:v>
                      </c:pt>
                      <c:pt idx="1">
                        <c:v>4.6914450293607581</c:v>
                      </c:pt>
                      <c:pt idx="2">
                        <c:v>5.2778756580308528</c:v>
                      </c:pt>
                      <c:pt idx="3">
                        <c:v>5.8643062867009483</c:v>
                      </c:pt>
                      <c:pt idx="4">
                        <c:v>6.450736915371043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0.5 ms'!$G$18:$G$22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0.12475789754892136</c:v>
                      </c:pt>
                      <c:pt idx="1">
                        <c:v>0.137826318666116</c:v>
                      </c:pt>
                      <c:pt idx="2">
                        <c:v>0.14045199726855273</c:v>
                      </c:pt>
                      <c:pt idx="3">
                        <c:v>0.13644151309091057</c:v>
                      </c:pt>
                      <c:pt idx="4">
                        <c:v>0.12796203233848133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E20-477E-9356-7D1E3C79E72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18% ring vane rotor peak</c:v>
                </c:tx>
                <c:spPr>
                  <a:ln w="1905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dPt>
                  <c:idx val="1"/>
                  <c:marker>
                    <c:symbol val="square"/>
                    <c:size val="5"/>
                    <c:spPr>
                      <a:solidFill>
                        <a:schemeClr val="tx1"/>
                      </a:solidFill>
                      <a:ln w="9525">
                        <a:solidFill>
                          <a:schemeClr val="tx1"/>
                        </a:solidFill>
                      </a:ln>
                      <a:effectLst/>
                    </c:spPr>
                  </c:marker>
                  <c:bubble3D val="0"/>
                  <c:spPr>
                    <a:ln w="19050" cap="rnd">
                      <a:solidFill>
                        <a:schemeClr val="tx1"/>
                      </a:solidFill>
                      <a:prstDash val="lgDashDotDot"/>
                      <a:round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8-CE20-477E-9356-7D1E3C79E720}"/>
                    </c:ext>
                  </c:extLst>
                </c:dPt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0.5'!$AQ$5:$AQ$6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140</c:v>
                      </c:pt>
                      <c:pt idx="1">
                        <c:v>175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0.5'!$AR$5:$AR$6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0.55500000000000005</c:v>
                      </c:pt>
                      <c:pt idx="1">
                        <c:v>0.55500000000000005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E20-477E-9356-7D1E3C79E72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Standard rotor peak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dPt>
                  <c:idx val="1"/>
                  <c:marker>
                    <c:symbol val="circle"/>
                    <c:size val="5"/>
                    <c:spPr>
                      <a:solidFill>
                        <a:schemeClr val="accent3">
                          <a:lumMod val="60000"/>
                        </a:schemeClr>
                      </a:solidFill>
                      <a:ln w="9525">
                        <a:solidFill>
                          <a:schemeClr val="accent3">
                            <a:lumMod val="60000"/>
                          </a:schemeClr>
                        </a:solidFill>
                      </a:ln>
                      <a:effectLst/>
                    </c:spPr>
                  </c:marker>
                  <c:bubble3D val="0"/>
                  <c:spPr>
                    <a:ln w="19050" cap="rnd">
                      <a:solidFill>
                        <a:schemeClr val="tx1"/>
                      </a:solidFill>
                      <a:round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CE20-477E-9356-7D1E3C79E720}"/>
                    </c:ext>
                  </c:extLst>
                </c:dPt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0.5'!$AS$5:$AS$6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140</c:v>
                      </c:pt>
                      <c:pt idx="1">
                        <c:v>180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0.5'!$AT$5:$AT$6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0.54200000000000004</c:v>
                      </c:pt>
                      <c:pt idx="1">
                        <c:v>0.54200000000000004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CE20-477E-9356-7D1E3C79E720}"/>
                  </c:ext>
                </c:extLst>
              </c15:ser>
            </c15:filteredScatterSeries>
          </c:ext>
        </c:extLst>
      </c:scatterChart>
      <c:valAx>
        <c:axId val="160850575"/>
        <c:scaling>
          <c:orientation val="minMax"/>
          <c:max val="7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Tip Speed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7083119"/>
        <c:crosses val="autoZero"/>
        <c:crossBetween val="midCat"/>
      </c:valAx>
      <c:valAx>
        <c:axId val="167083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 Coefficient (Cp)</a:t>
                </a:r>
              </a:p>
            </c:rich>
          </c:tx>
          <c:layout>
            <c:manualLayout>
              <c:xMode val="edge"/>
              <c:yMode val="edge"/>
              <c:x val="2.737438621352303E-2"/>
              <c:y val="0.356892298181766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08505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8256936703688"/>
          <c:y val="0.22238156974085693"/>
          <c:w val="0.21725816484291249"/>
          <c:h val="0.4965637610125810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21705567546955"/>
          <c:y val="6.6977974502702889E-2"/>
          <c:w val="0.67904084703026124"/>
          <c:h val="0.79991696489993058"/>
        </c:manualLayout>
      </c:layout>
      <c:scatterChart>
        <c:scatterStyle val="smoothMarker"/>
        <c:varyColors val="0"/>
        <c:ser>
          <c:idx val="0"/>
          <c:order val="0"/>
          <c:tx>
            <c:v>18 % ring vane rotor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'CFD results for 1 ms'!$C$18:$C$22</c:f>
              <c:numCache>
                <c:formatCode>0.0</c:formatCode>
                <c:ptCount val="5"/>
                <c:pt idx="0">
                  <c:v>3.6651914291880927</c:v>
                </c:pt>
                <c:pt idx="1">
                  <c:v>4.3982297150257113</c:v>
                </c:pt>
                <c:pt idx="2">
                  <c:v>5.1312680008633293</c:v>
                </c:pt>
                <c:pt idx="3">
                  <c:v>5.8643062867009483</c:v>
                </c:pt>
                <c:pt idx="4">
                  <c:v>6.5973445725385664</c:v>
                </c:pt>
              </c:numCache>
            </c:numRef>
          </c:xVal>
          <c:yVal>
            <c:numRef>
              <c:f>'CFD results for 1 ms'!$G$18:$G$22</c:f>
              <c:numCache>
                <c:formatCode>General</c:formatCode>
                <c:ptCount val="5"/>
                <c:pt idx="0">
                  <c:v>0.12590690453701014</c:v>
                </c:pt>
                <c:pt idx="1">
                  <c:v>0.14822599045629067</c:v>
                </c:pt>
                <c:pt idx="2">
                  <c:v>0.15480245394090311</c:v>
                </c:pt>
                <c:pt idx="3">
                  <c:v>0.15265573269981203</c:v>
                </c:pt>
                <c:pt idx="4">
                  <c:v>0.14452034069488343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52-41D4-AE87-59B0480852F6}"/>
            </c:ext>
          </c:extLst>
        </c:ser>
        <c:ser>
          <c:idx val="1"/>
          <c:order val="1"/>
          <c:tx>
            <c:v>Standard rotor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'CFD results for 1 ms'!$C$9:$C$13</c:f>
              <c:numCache>
                <c:formatCode>0.0</c:formatCode>
                <c:ptCount val="5"/>
                <c:pt idx="0">
                  <c:v>3.6651914291880927</c:v>
                </c:pt>
                <c:pt idx="1">
                  <c:v>4.3982297150257113</c:v>
                </c:pt>
                <c:pt idx="2">
                  <c:v>5.1312680008633293</c:v>
                </c:pt>
                <c:pt idx="3">
                  <c:v>5.8643062867009483</c:v>
                </c:pt>
                <c:pt idx="4">
                  <c:v>6.5973445725385664</c:v>
                </c:pt>
              </c:numCache>
            </c:numRef>
          </c:xVal>
          <c:yVal>
            <c:numRef>
              <c:f>'CFD results for 1 ms'!$G$9:$G$13</c:f>
              <c:numCache>
                <c:formatCode>General</c:formatCode>
                <c:ptCount val="5"/>
                <c:pt idx="0">
                  <c:v>0.12071047613595626</c:v>
                </c:pt>
                <c:pt idx="1">
                  <c:v>0.1461814940362039</c:v>
                </c:pt>
                <c:pt idx="2">
                  <c:v>0.15337130644684238</c:v>
                </c:pt>
                <c:pt idx="3">
                  <c:v>0.14992973747302962</c:v>
                </c:pt>
                <c:pt idx="4">
                  <c:v>0.14375365453735087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52-41D4-AE87-59B048085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136383"/>
        <c:axId val="1153136863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18% ring vane peak at 350 rpm</c:v>
                </c:tx>
                <c:spPr>
                  <a:ln w="3175" cap="rnd" cmpd="sng">
                    <a:solidFill>
                      <a:schemeClr val="accent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dPt>
                  <c:idx val="1"/>
                  <c:marker>
                    <c:symbol val="none"/>
                  </c:marker>
                  <c:bubble3D val="0"/>
                  <c:spPr>
                    <a:ln w="3175" cap="rnd" cmpd="sng">
                      <a:solidFill>
                        <a:schemeClr val="accent2">
                          <a:lumMod val="75000"/>
                        </a:schemeClr>
                      </a:solidFill>
                      <a:prstDash val="solid"/>
                      <a:round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2-5C5F-4830-8B5A-8B11E0FFD006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'CFD results for 1 ms'!$K$4:$K$5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250</c:v>
                      </c:pt>
                      <c:pt idx="1">
                        <c:v>360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'CFD results for 1 ms'!$L$4:$L$5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4.76</c:v>
                      </c:pt>
                      <c:pt idx="1">
                        <c:v>4.76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5C5F-4830-8B5A-8B11E0FFD00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Standard rotor peak at 350 rpm</c:v>
                </c:tx>
                <c:spPr>
                  <a:ln w="317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ms'!$M$4:$M$5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250</c:v>
                      </c:pt>
                      <c:pt idx="1">
                        <c:v>350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ms'!$N$4:$N$5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4.72</c:v>
                      </c:pt>
                      <c:pt idx="1">
                        <c:v>4.72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C5F-4830-8B5A-8B11E0FFD00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Standard peak at 300 rpm</c:v>
                </c:tx>
                <c:spPr>
                  <a:ln w="3175" cap="rnd">
                    <a:solidFill>
                      <a:schemeClr val="accent1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ms'!$O$4:$O$5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250</c:v>
                      </c:pt>
                      <c:pt idx="1">
                        <c:v>300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ms'!$P$4:$P$5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4.49</c:v>
                      </c:pt>
                      <c:pt idx="1">
                        <c:v>4.49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2C-430F-B15F-E3833829F62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18% ring vane peak at 300 rpm</c:v>
                </c:tx>
                <c:spPr>
                  <a:ln w="3175" cap="rnd">
                    <a:solidFill>
                      <a:schemeClr val="accent1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ms'!$Q$4:$Q$5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250</c:v>
                      </c:pt>
                      <c:pt idx="1">
                        <c:v>300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ms'!$R$4:$R$5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4.55</c:v>
                      </c:pt>
                      <c:pt idx="1">
                        <c:v>4.55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52C-430F-B15F-E3833829F62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Standard rotor peak at 400 rpm</c:v>
                </c:tx>
                <c:spPr>
                  <a:ln w="31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ms'!$S$4:$S$5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250</c:v>
                      </c:pt>
                      <c:pt idx="1">
                        <c:v>400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ms'!$T$4:$T$5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4.6100000000000003</c:v>
                      </c:pt>
                      <c:pt idx="1">
                        <c:v>4.6100000000000003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2C-430F-B15F-E3833829F62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18% ring vane peak at 400 rpm</c:v>
                </c:tx>
                <c:spPr>
                  <a:ln w="31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ms'!$U$4:$U$5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250</c:v>
                      </c:pt>
                      <c:pt idx="1">
                        <c:v>400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'CFD results for 1 ms'!$V$4:$V$5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4.6900000000000004</c:v>
                      </c:pt>
                      <c:pt idx="1">
                        <c:v>4.6900000000000004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52C-430F-B15F-E3833829F626}"/>
                  </c:ext>
                </c:extLst>
              </c15:ser>
            </c15:filteredScatterSeries>
          </c:ext>
        </c:extLst>
      </c:scatterChart>
      <c:valAx>
        <c:axId val="1153136383"/>
        <c:scaling>
          <c:orientation val="minMax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Tip Speed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136863"/>
        <c:crosses val="autoZero"/>
        <c:crossBetween val="midCat"/>
      </c:valAx>
      <c:valAx>
        <c:axId val="1153136863"/>
        <c:scaling>
          <c:orientation val="minMax"/>
          <c:min val="0.11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 Coefficient (Cp)</a:t>
                </a:r>
              </a:p>
            </c:rich>
          </c:tx>
          <c:layout>
            <c:manualLayout>
              <c:xMode val="edge"/>
              <c:yMode val="edge"/>
              <c:x val="1.0592049308308251E-2"/>
              <c:y val="0.34323128436139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1363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30708739941623"/>
          <c:y val="0.28886695201606666"/>
          <c:w val="0.2171308806501368"/>
          <c:h val="0.312089767724227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Mesh independence - 15%</a:t>
            </a:r>
            <a:r>
              <a:rPr lang="en-US" baseline="0">
                <a:latin typeface="Arial" panose="020B0604020202020204" pitchFamily="34" charset="0"/>
                <a:cs typeface="Arial" panose="020B0604020202020204" pitchFamily="34" charset="0"/>
              </a:rPr>
              <a:t> ring vane rotor</a:t>
            </a:r>
            <a:endParaRPr lang="en-US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'[1]sim results 0.5'!$AD$9</c:f>
              <c:strCache>
                <c:ptCount val="1"/>
                <c:pt idx="0">
                  <c:v>Torque output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0.5'!$AC$136:$AC$140</c:f>
              <c:numCache>
                <c:formatCode>General</c:formatCode>
                <c:ptCount val="5"/>
                <c:pt idx="0">
                  <c:v>153694</c:v>
                </c:pt>
                <c:pt idx="1">
                  <c:v>337701</c:v>
                </c:pt>
                <c:pt idx="2">
                  <c:v>520829</c:v>
                </c:pt>
                <c:pt idx="3">
                  <c:v>1402699</c:v>
                </c:pt>
                <c:pt idx="4">
                  <c:v>2058634</c:v>
                </c:pt>
              </c:numCache>
            </c:numRef>
          </c:xVal>
          <c:yVal>
            <c:numRef>
              <c:f>'[1]sim results 0.5'!$AD$136:$AD$140</c:f>
              <c:numCache>
                <c:formatCode>General</c:formatCode>
                <c:ptCount val="5"/>
                <c:pt idx="0">
                  <c:v>2.7805E-2</c:v>
                </c:pt>
                <c:pt idx="1">
                  <c:v>2.8145E-2</c:v>
                </c:pt>
                <c:pt idx="2">
                  <c:v>2.8455000000000001E-2</c:v>
                </c:pt>
                <c:pt idx="3">
                  <c:v>2.8757000000000001E-2</c:v>
                </c:pt>
                <c:pt idx="4">
                  <c:v>2.8624E-2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1F-4FFD-AEB0-8AD97BF56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932928"/>
        <c:axId val="278926688"/>
      </c:scatterChart>
      <c:valAx>
        <c:axId val="27893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Cell 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26688"/>
        <c:crosses val="autoZero"/>
        <c:crossBetween val="midCat"/>
      </c:valAx>
      <c:valAx>
        <c:axId val="27892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>
                    <a:latin typeface="Arial" panose="020B0604020202020204" pitchFamily="34" charset="0"/>
                    <a:cs typeface="Arial" panose="020B0604020202020204" pitchFamily="34" charset="0"/>
                  </a:rPr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32928"/>
        <c:crosses val="autoZero"/>
        <c:crossBetween val="midCat"/>
        <c:majorUnit val="1.0000000000000003E-4"/>
        <c:minorUnit val="2.0000000000000008E-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Mesh independence - 16% ring vane rotor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'[1]sim results 0.5'!$AD$9</c:f>
              <c:strCache>
                <c:ptCount val="1"/>
                <c:pt idx="0">
                  <c:v>Torque output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0.5'!$AC$114:$AC$118</c:f>
              <c:numCache>
                <c:formatCode>General</c:formatCode>
                <c:ptCount val="5"/>
                <c:pt idx="0">
                  <c:v>183771</c:v>
                </c:pt>
                <c:pt idx="1">
                  <c:v>463523</c:v>
                </c:pt>
                <c:pt idx="2">
                  <c:v>732324</c:v>
                </c:pt>
                <c:pt idx="3">
                  <c:v>2124246</c:v>
                </c:pt>
                <c:pt idx="4">
                  <c:v>3156602</c:v>
                </c:pt>
              </c:numCache>
            </c:numRef>
          </c:xVal>
          <c:yVal>
            <c:numRef>
              <c:f>'[1]sim results 0.5'!$AD$114:$AD$118</c:f>
              <c:numCache>
                <c:formatCode>General</c:formatCode>
                <c:ptCount val="5"/>
                <c:pt idx="0">
                  <c:v>2.8281000000000001E-2</c:v>
                </c:pt>
                <c:pt idx="1">
                  <c:v>2.7720000000000002E-2</c:v>
                </c:pt>
                <c:pt idx="2">
                  <c:v>2.8257000000000001E-2</c:v>
                </c:pt>
                <c:pt idx="3">
                  <c:v>2.879E-2</c:v>
                </c:pt>
                <c:pt idx="4">
                  <c:v>2.89052227E-2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81-449A-80A2-E404A180B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932928"/>
        <c:axId val="278926688"/>
      </c:scatterChart>
      <c:valAx>
        <c:axId val="27893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Cell 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26688"/>
        <c:crosses val="autoZero"/>
        <c:crossBetween val="midCat"/>
      </c:valAx>
      <c:valAx>
        <c:axId val="27892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>
                    <a:latin typeface="Arial" panose="020B0604020202020204" pitchFamily="34" charset="0"/>
                    <a:cs typeface="Arial" panose="020B0604020202020204" pitchFamily="34" charset="0"/>
                  </a:rPr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32928"/>
        <c:crosses val="autoZero"/>
        <c:crossBetween val="midCat"/>
        <c:majorUnit val="1.0000000000000003E-4"/>
        <c:minorUnit val="2.0000000000000008E-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Mesh independence - 17% ring vane rotor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'[1]sim results 0.5'!$AD$9</c:f>
              <c:strCache>
                <c:ptCount val="1"/>
                <c:pt idx="0">
                  <c:v>Torque output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0.5'!$AC$92:$AC$96</c:f>
              <c:numCache>
                <c:formatCode>General</c:formatCode>
                <c:ptCount val="5"/>
                <c:pt idx="0">
                  <c:v>183771</c:v>
                </c:pt>
                <c:pt idx="1">
                  <c:v>463523</c:v>
                </c:pt>
                <c:pt idx="2">
                  <c:v>732324</c:v>
                </c:pt>
                <c:pt idx="3">
                  <c:v>2124246</c:v>
                </c:pt>
                <c:pt idx="4">
                  <c:v>3156602</c:v>
                </c:pt>
              </c:numCache>
            </c:numRef>
          </c:xVal>
          <c:yVal>
            <c:numRef>
              <c:f>'[1]sim results 0.5'!$AD$92:$AD$96</c:f>
              <c:numCache>
                <c:formatCode>General</c:formatCode>
                <c:ptCount val="5"/>
                <c:pt idx="0">
                  <c:v>2.8281400000000002E-2</c:v>
                </c:pt>
                <c:pt idx="1">
                  <c:v>2.7900000000000001E-2</c:v>
                </c:pt>
                <c:pt idx="2">
                  <c:v>2.8195999999999999E-2</c:v>
                </c:pt>
                <c:pt idx="3">
                  <c:v>2.8627E-2</c:v>
                </c:pt>
                <c:pt idx="4">
                  <c:v>2.8645E-2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A0-450E-8D0E-DE2F6D389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932928"/>
        <c:axId val="278926688"/>
      </c:scatterChart>
      <c:valAx>
        <c:axId val="27893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Cell 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26688"/>
        <c:crosses val="autoZero"/>
        <c:crossBetween val="midCat"/>
      </c:valAx>
      <c:valAx>
        <c:axId val="27892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>
                    <a:latin typeface="Arial" panose="020B0604020202020204" pitchFamily="34" charset="0"/>
                    <a:cs typeface="Arial" panose="020B0604020202020204" pitchFamily="34" charset="0"/>
                  </a:rPr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32928"/>
        <c:crosses val="autoZero"/>
        <c:crossBetween val="midCat"/>
        <c:majorUnit val="1.0000000000000003E-4"/>
        <c:minorUnit val="2.0000000000000008E-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Mesh independence - 18% ring vane rotor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'[1]sim results 0.5'!$AD$9</c:f>
              <c:strCache>
                <c:ptCount val="1"/>
                <c:pt idx="0">
                  <c:v>Torque output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0.5'!$AC$70:$AC$74</c:f>
              <c:numCache>
                <c:formatCode>General</c:formatCode>
                <c:ptCount val="5"/>
                <c:pt idx="0">
                  <c:v>142738</c:v>
                </c:pt>
                <c:pt idx="1">
                  <c:v>352457</c:v>
                </c:pt>
                <c:pt idx="2">
                  <c:v>544733</c:v>
                </c:pt>
                <c:pt idx="3">
                  <c:v>1428777</c:v>
                </c:pt>
                <c:pt idx="4">
                  <c:v>2120265</c:v>
                </c:pt>
              </c:numCache>
            </c:numRef>
          </c:xVal>
          <c:yVal>
            <c:numRef>
              <c:f>'[1]sim results 0.5'!$AD$70:$AD$74</c:f>
              <c:numCache>
                <c:formatCode>General</c:formatCode>
                <c:ptCount val="5"/>
                <c:pt idx="0">
                  <c:v>2.8402E-2</c:v>
                </c:pt>
                <c:pt idx="1">
                  <c:v>2.8101999999999999E-2</c:v>
                </c:pt>
                <c:pt idx="2">
                  <c:v>2.853E-2</c:v>
                </c:pt>
                <c:pt idx="3">
                  <c:v>2.9309999999999999E-2</c:v>
                </c:pt>
                <c:pt idx="4">
                  <c:v>2.9411262000000001E-2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9A-4D3E-996A-5390D64FE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932928"/>
        <c:axId val="278926688"/>
      </c:scatterChart>
      <c:valAx>
        <c:axId val="27893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Cell 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26688"/>
        <c:crosses val="autoZero"/>
        <c:crossBetween val="midCat"/>
      </c:valAx>
      <c:valAx>
        <c:axId val="27892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>
                    <a:latin typeface="Arial" panose="020B0604020202020204" pitchFamily="34" charset="0"/>
                    <a:cs typeface="Arial" panose="020B0604020202020204" pitchFamily="34" charset="0"/>
                  </a:rPr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32928"/>
        <c:crosses val="autoZero"/>
        <c:crossBetween val="midCat"/>
        <c:majorUnit val="1.0000000000000003E-4"/>
        <c:minorUnit val="2.0000000000000008E-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Mesh independence - 19% ring vane rotor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'[1]sim results 0.5'!$AD$9</c:f>
              <c:strCache>
                <c:ptCount val="1"/>
                <c:pt idx="0">
                  <c:v>Torque output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0.5'!$AC$46:$AC$50</c:f>
              <c:numCache>
                <c:formatCode>General</c:formatCode>
                <c:ptCount val="5"/>
                <c:pt idx="0">
                  <c:v>144921</c:v>
                </c:pt>
                <c:pt idx="1">
                  <c:v>357021</c:v>
                </c:pt>
                <c:pt idx="2">
                  <c:v>550817</c:v>
                </c:pt>
                <c:pt idx="3">
                  <c:v>1470353</c:v>
                </c:pt>
                <c:pt idx="4">
                  <c:v>2208979</c:v>
                </c:pt>
              </c:numCache>
            </c:numRef>
          </c:xVal>
          <c:yVal>
            <c:numRef>
              <c:f>'[1]sim results 0.5'!$AD$46:$AD$50</c:f>
              <c:numCache>
                <c:formatCode>General</c:formatCode>
                <c:ptCount val="5"/>
                <c:pt idx="0">
                  <c:v>2.8369999999999999E-2</c:v>
                </c:pt>
                <c:pt idx="1">
                  <c:v>2.8001000000000002E-2</c:v>
                </c:pt>
                <c:pt idx="2">
                  <c:v>2.8420000000000001E-2</c:v>
                </c:pt>
                <c:pt idx="3">
                  <c:v>2.8760000000000001E-2</c:v>
                </c:pt>
                <c:pt idx="4">
                  <c:v>2.8876510000000001E-2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85-48E3-9D29-EA6416271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932928"/>
        <c:axId val="278926688"/>
      </c:scatterChart>
      <c:valAx>
        <c:axId val="27893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Cell 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26688"/>
        <c:crosses val="autoZero"/>
        <c:crossBetween val="midCat"/>
      </c:valAx>
      <c:valAx>
        <c:axId val="27892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>
                    <a:latin typeface="Arial" panose="020B0604020202020204" pitchFamily="34" charset="0"/>
                    <a:cs typeface="Arial" panose="020B0604020202020204" pitchFamily="34" charset="0"/>
                  </a:rPr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32928"/>
        <c:crosses val="autoZero"/>
        <c:crossBetween val="midCat"/>
        <c:majorUnit val="1.0000000000000003E-4"/>
        <c:minorUnit val="2.0000000000000008E-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Mesh independence - 20% ring vane rotor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'[1]sim results 0.5'!$AD$9</c:f>
              <c:strCache>
                <c:ptCount val="1"/>
                <c:pt idx="0">
                  <c:v>Torque output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'[1]sim results 0.5'!$AC$28:$AC$32</c:f>
              <c:numCache>
                <c:formatCode>General</c:formatCode>
                <c:ptCount val="5"/>
                <c:pt idx="0">
                  <c:v>147060</c:v>
                </c:pt>
                <c:pt idx="1">
                  <c:v>361627</c:v>
                </c:pt>
                <c:pt idx="2">
                  <c:v>550616</c:v>
                </c:pt>
                <c:pt idx="3">
                  <c:v>1488141</c:v>
                </c:pt>
                <c:pt idx="4">
                  <c:v>2225662</c:v>
                </c:pt>
              </c:numCache>
            </c:numRef>
          </c:xVal>
          <c:yVal>
            <c:numRef>
              <c:f>'[1]sim results 0.5'!$AD$28:$AD$32</c:f>
              <c:numCache>
                <c:formatCode>General</c:formatCode>
                <c:ptCount val="5"/>
                <c:pt idx="0">
                  <c:v>2.8469999999999999E-2</c:v>
                </c:pt>
                <c:pt idx="1">
                  <c:v>2.8160000000000001E-2</c:v>
                </c:pt>
                <c:pt idx="2">
                  <c:v>2.8539999999999999E-2</c:v>
                </c:pt>
                <c:pt idx="3">
                  <c:v>2.8899999999999999E-2</c:v>
                </c:pt>
                <c:pt idx="4">
                  <c:v>2.9094100000000001E-2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9E-498B-B86C-5410ADB86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932928"/>
        <c:axId val="278926688"/>
      </c:scatterChart>
      <c:valAx>
        <c:axId val="27893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Cell 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26688"/>
        <c:crosses val="autoZero"/>
        <c:crossBetween val="midCat"/>
      </c:valAx>
      <c:valAx>
        <c:axId val="27892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>
                    <a:latin typeface="Arial" panose="020B0604020202020204" pitchFamily="34" charset="0"/>
                    <a:cs typeface="Arial" panose="020B0604020202020204" pitchFamily="34" charset="0"/>
                  </a:rPr>
                  <a:t>Torque (N.m)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932928"/>
        <c:crosses val="autoZero"/>
        <c:crossBetween val="midCat"/>
        <c:majorUnit val="1.0000000000000003E-4"/>
        <c:minorUnit val="2.0000000000000008E-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96759998145451"/>
          <c:y val="5.1997506875775236E-2"/>
          <c:w val="0.83443092405051922"/>
          <c:h val="0.8084223075867033"/>
        </c:manualLayout>
      </c:layout>
      <c:scatterChart>
        <c:scatterStyle val="smoothMarker"/>
        <c:varyColors val="0"/>
        <c:ser>
          <c:idx val="0"/>
          <c:order val="0"/>
          <c:tx>
            <c:v>Standard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0.5'!$L$16:$L$20</c:f>
              <c:numCache>
                <c:formatCode>General</c:formatCode>
                <c:ptCount val="5"/>
                <c:pt idx="0">
                  <c:v>140</c:v>
                </c:pt>
                <c:pt idx="1">
                  <c:v>160</c:v>
                </c:pt>
                <c:pt idx="2">
                  <c:v>180</c:v>
                </c:pt>
                <c:pt idx="3">
                  <c:v>200</c:v>
                </c:pt>
                <c:pt idx="4">
                  <c:v>220</c:v>
                </c:pt>
              </c:numCache>
            </c:numRef>
          </c:xVal>
          <c:yVal>
            <c:numRef>
              <c:f>'[1]sim results 0.5'!$AA$16:$AA$20</c:f>
              <c:numCache>
                <c:formatCode>General</c:formatCode>
                <c:ptCount val="5"/>
                <c:pt idx="0">
                  <c:v>0.48673742179617868</c:v>
                </c:pt>
                <c:pt idx="1">
                  <c:v>0.52499488261839333</c:v>
                </c:pt>
                <c:pt idx="2">
                  <c:v>0.54180526425880859</c:v>
                </c:pt>
                <c:pt idx="3">
                  <c:v>0.52569317070069199</c:v>
                </c:pt>
                <c:pt idx="4">
                  <c:v>0.49605452690473401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58-41C7-B69F-EE9689E0DF37}"/>
            </c:ext>
          </c:extLst>
        </c:ser>
        <c:ser>
          <c:idx val="1"/>
          <c:order val="1"/>
          <c:tx>
            <c:v>20% ring vane rotor</c:v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0.5'!$L$51:$L$55</c:f>
              <c:numCache>
                <c:formatCode>General</c:formatCode>
                <c:ptCount val="5"/>
                <c:pt idx="0">
                  <c:v>140</c:v>
                </c:pt>
                <c:pt idx="1">
                  <c:v>160</c:v>
                </c:pt>
                <c:pt idx="2">
                  <c:v>180</c:v>
                </c:pt>
                <c:pt idx="3">
                  <c:v>200</c:v>
                </c:pt>
                <c:pt idx="4">
                  <c:v>220</c:v>
                </c:pt>
              </c:numCache>
              <c:extLst xmlns:c15="http://schemas.microsoft.com/office/drawing/2012/chart"/>
            </c:numRef>
          </c:xVal>
          <c:yVal>
            <c:numRef>
              <c:f>'[1]sim results 0.5'!$AA$51:$AA$55</c:f>
              <c:numCache>
                <c:formatCode>General</c:formatCode>
                <c:ptCount val="5"/>
                <c:pt idx="0">
                  <c:v>0.49113565151120431</c:v>
                </c:pt>
                <c:pt idx="1">
                  <c:v>0.53448963013074335</c:v>
                </c:pt>
                <c:pt idx="2">
                  <c:v>0.54430939006387324</c:v>
                </c:pt>
                <c:pt idx="3">
                  <c:v>0.52778756580308517</c:v>
                </c:pt>
                <c:pt idx="4">
                  <c:v>0.49994892893392795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A958-41C7-B69F-EE9689E0DF37}"/>
            </c:ext>
          </c:extLst>
        </c:ser>
        <c:ser>
          <c:idx val="2"/>
          <c:order val="2"/>
          <c:tx>
            <c:v>19% ring vane rotor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0.5'!$L$33:$L$37</c:f>
              <c:numCache>
                <c:formatCode>General</c:formatCode>
                <c:ptCount val="5"/>
                <c:pt idx="0">
                  <c:v>140</c:v>
                </c:pt>
                <c:pt idx="1">
                  <c:v>160</c:v>
                </c:pt>
                <c:pt idx="2">
                  <c:v>180</c:v>
                </c:pt>
                <c:pt idx="3">
                  <c:v>200</c:v>
                </c:pt>
                <c:pt idx="4">
                  <c:v>220</c:v>
                </c:pt>
              </c:numCache>
              <c:extLst xmlns:c15="http://schemas.microsoft.com/office/drawing/2012/chart"/>
            </c:numRef>
          </c:xVal>
          <c:yVal>
            <c:numRef>
              <c:f>'[1]sim results 0.5'!$AA$33:$AA$37</c:f>
              <c:numCache>
                <c:formatCode>General</c:formatCode>
                <c:ptCount val="5"/>
                <c:pt idx="0">
                  <c:v>0.48966957493952906</c:v>
                </c:pt>
                <c:pt idx="1">
                  <c:v>0.53858811001871465</c:v>
                </c:pt>
                <c:pt idx="2">
                  <c:v>0.54841086493684088</c:v>
                </c:pt>
                <c:pt idx="3">
                  <c:v>0.52778756580308517</c:v>
                </c:pt>
                <c:pt idx="4">
                  <c:v>0.51140520731216565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A958-41C7-B69F-EE9689E0DF37}"/>
            </c:ext>
          </c:extLst>
        </c:ser>
        <c:ser>
          <c:idx val="3"/>
          <c:order val="3"/>
          <c:tx>
            <c:v>18% ring vane rotor</c:v>
          </c:tx>
          <c:spPr>
            <a:ln w="19050" cap="rnd">
              <a:solidFill>
                <a:schemeClr val="tx1">
                  <a:alpha val="97000"/>
                </a:schemeClr>
              </a:solidFill>
              <a:prstDash val="lgDashDot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0.5'!$L$76:$L$80</c:f>
              <c:numCache>
                <c:formatCode>General</c:formatCode>
                <c:ptCount val="5"/>
                <c:pt idx="0">
                  <c:v>140</c:v>
                </c:pt>
                <c:pt idx="1">
                  <c:v>160</c:v>
                </c:pt>
                <c:pt idx="2">
                  <c:v>180</c:v>
                </c:pt>
                <c:pt idx="3">
                  <c:v>200</c:v>
                </c:pt>
                <c:pt idx="4">
                  <c:v>220</c:v>
                </c:pt>
              </c:numCache>
            </c:numRef>
          </c:xVal>
          <c:yVal>
            <c:numRef>
              <c:f>'[1]sim results 0.5'!$AA$76:$AA$80</c:f>
              <c:numCache>
                <c:formatCode>General</c:formatCode>
                <c:ptCount val="5"/>
                <c:pt idx="0">
                  <c:v>0.4808731155094777</c:v>
                </c:pt>
                <c:pt idx="1">
                  <c:v>0.54621824270414521</c:v>
                </c:pt>
                <c:pt idx="2">
                  <c:v>0.55438922779202782</c:v>
                </c:pt>
                <c:pt idx="3">
                  <c:v>0.54244833151983762</c:v>
                </c:pt>
                <c:pt idx="4">
                  <c:v>0.52964466594037729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958-41C7-B69F-EE9689E0DF37}"/>
            </c:ext>
          </c:extLst>
        </c:ser>
        <c:ser>
          <c:idx val="4"/>
          <c:order val="4"/>
          <c:tx>
            <c:v>17% ring vane rotor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0.5'!$L$97:$L$101</c:f>
              <c:numCache>
                <c:formatCode>General</c:formatCode>
                <c:ptCount val="5"/>
                <c:pt idx="0">
                  <c:v>140</c:v>
                </c:pt>
                <c:pt idx="1">
                  <c:v>160</c:v>
                </c:pt>
                <c:pt idx="2">
                  <c:v>180</c:v>
                </c:pt>
                <c:pt idx="3">
                  <c:v>200</c:v>
                </c:pt>
                <c:pt idx="4">
                  <c:v>220</c:v>
                </c:pt>
              </c:numCache>
              <c:extLst xmlns:c15="http://schemas.microsoft.com/office/drawing/2012/chart"/>
            </c:numRef>
          </c:xVal>
          <c:yVal>
            <c:numRef>
              <c:f>'[1]sim results 0.5'!$AA$97:$AA$101</c:f>
              <c:numCache>
                <c:formatCode>General</c:formatCode>
                <c:ptCount val="5"/>
                <c:pt idx="0">
                  <c:v>0.4786740006519648</c:v>
                </c:pt>
                <c:pt idx="1">
                  <c:v>0.52926201995516997</c:v>
                </c:pt>
                <c:pt idx="2">
                  <c:v>0.53994552937247775</c:v>
                </c:pt>
                <c:pt idx="3">
                  <c:v>0.52150438049590564</c:v>
                </c:pt>
                <c:pt idx="4">
                  <c:v>0.49226034168118954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A958-41C7-B69F-EE9689E0DF37}"/>
            </c:ext>
          </c:extLst>
        </c:ser>
        <c:ser>
          <c:idx val="5"/>
          <c:order val="5"/>
          <c:tx>
            <c:v>16% ring vane rotor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0.5'!$L$119:$L$123</c:f>
              <c:numCache>
                <c:formatCode>General</c:formatCode>
                <c:ptCount val="5"/>
                <c:pt idx="0">
                  <c:v>140</c:v>
                </c:pt>
                <c:pt idx="1">
                  <c:v>160</c:v>
                </c:pt>
                <c:pt idx="2">
                  <c:v>180</c:v>
                </c:pt>
                <c:pt idx="3">
                  <c:v>200</c:v>
                </c:pt>
                <c:pt idx="4">
                  <c:v>220</c:v>
                </c:pt>
              </c:numCache>
              <c:extLst xmlns:c15="http://schemas.microsoft.com/office/drawing/2012/chart"/>
            </c:numRef>
          </c:xVal>
          <c:yVal>
            <c:numRef>
              <c:f>'[1]sim results 0.5'!$AA$119:$AA$123</c:f>
              <c:numCache>
                <c:formatCode>General</c:formatCode>
                <c:ptCount val="5"/>
                <c:pt idx="0">
                  <c:v>0.47354273265110153</c:v>
                </c:pt>
                <c:pt idx="1">
                  <c:v>0.52359877559829882</c:v>
                </c:pt>
                <c:pt idx="2">
                  <c:v>0.5448506117081815</c:v>
                </c:pt>
                <c:pt idx="3">
                  <c:v>0.52171382000614497</c:v>
                </c:pt>
                <c:pt idx="4">
                  <c:v>0.5006462996711718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A958-41C7-B69F-EE9689E0DF37}"/>
            </c:ext>
          </c:extLst>
        </c:ser>
        <c:ser>
          <c:idx val="6"/>
          <c:order val="6"/>
          <c:tx>
            <c:v>15% ring vane rotor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0.5'!$L$141:$L$145</c:f>
              <c:numCache>
                <c:formatCode>General</c:formatCode>
                <c:ptCount val="5"/>
                <c:pt idx="0">
                  <c:v>140</c:v>
                </c:pt>
                <c:pt idx="1">
                  <c:v>160</c:v>
                </c:pt>
                <c:pt idx="2">
                  <c:v>180</c:v>
                </c:pt>
                <c:pt idx="3">
                  <c:v>200</c:v>
                </c:pt>
                <c:pt idx="4">
                  <c:v>220</c:v>
                </c:pt>
              </c:numCache>
              <c:extLst xmlns:c15="http://schemas.microsoft.com/office/drawing/2012/chart"/>
            </c:numRef>
          </c:xVal>
          <c:yVal>
            <c:numRef>
              <c:f>'[1]sim results 0.5'!$AA$141:$AA$145</c:f>
              <c:numCache>
                <c:formatCode>General</c:formatCode>
                <c:ptCount val="5"/>
                <c:pt idx="0">
                  <c:v>0.47926043128063489</c:v>
                </c:pt>
                <c:pt idx="1">
                  <c:v>0.5294630818849998</c:v>
                </c:pt>
                <c:pt idx="2">
                  <c:v>0.53954968869812536</c:v>
                </c:pt>
                <c:pt idx="3">
                  <c:v>0.52414331832492111</c:v>
                </c:pt>
                <c:pt idx="4">
                  <c:v>0.49156919129739968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A958-41C7-B69F-EE9689E0D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850575"/>
        <c:axId val="167083119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18% ring vane rotor peak</c:v>
                </c:tx>
                <c:spPr>
                  <a:ln w="1905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dPt>
                  <c:idx val="1"/>
                  <c:marker>
                    <c:symbol val="square"/>
                    <c:size val="5"/>
                    <c:spPr>
                      <a:solidFill>
                        <a:schemeClr val="tx1"/>
                      </a:solidFill>
                      <a:ln w="9525">
                        <a:solidFill>
                          <a:schemeClr val="tx1"/>
                        </a:solidFill>
                      </a:ln>
                      <a:effectLst/>
                    </c:spPr>
                  </c:marker>
                  <c:bubble3D val="0"/>
                  <c:spPr>
                    <a:ln w="19050" cap="rnd">
                      <a:solidFill>
                        <a:schemeClr val="tx1"/>
                      </a:solidFill>
                      <a:prstDash val="lgDashDotDot"/>
                      <a:round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A958-41C7-B69F-EE9689E0DF37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'[1]sim results 0.5'!$AQ$5:$AQ$6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140</c:v>
                      </c:pt>
                      <c:pt idx="1">
                        <c:v>175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'[1]sim results 0.5'!$AR$5:$AR$6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0.55500000000000005</c:v>
                      </c:pt>
                      <c:pt idx="1">
                        <c:v>0.55500000000000005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9-A958-41C7-B69F-EE9689E0DF3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Standard rotor peak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dPt>
                  <c:idx val="1"/>
                  <c:marker>
                    <c:symbol val="circle"/>
                    <c:size val="5"/>
                    <c:spPr>
                      <a:solidFill>
                        <a:schemeClr val="accent3">
                          <a:lumMod val="60000"/>
                        </a:schemeClr>
                      </a:solidFill>
                      <a:ln w="9525">
                        <a:solidFill>
                          <a:schemeClr val="accent3">
                            <a:lumMod val="60000"/>
                          </a:schemeClr>
                        </a:solidFill>
                      </a:ln>
                      <a:effectLst/>
                    </c:spPr>
                  </c:marker>
                  <c:bubble3D val="0"/>
                  <c:spPr>
                    <a:ln w="19050" cap="rnd">
                      <a:solidFill>
                        <a:schemeClr val="tx1"/>
                      </a:solidFill>
                      <a:round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A958-41C7-B69F-EE9689E0DF37}"/>
                    </c:ext>
                  </c:extLst>
                </c:dPt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0.5'!$AS$5:$AS$6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140</c:v>
                      </c:pt>
                      <c:pt idx="1">
                        <c:v>180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0.5'!$AT$5:$AT$6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0.54200000000000004</c:v>
                      </c:pt>
                      <c:pt idx="1">
                        <c:v>0.54200000000000004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958-41C7-B69F-EE9689E0DF37}"/>
                  </c:ext>
                </c:extLst>
              </c15:ser>
            </c15:filteredScatterSeries>
          </c:ext>
        </c:extLst>
      </c:scatterChart>
      <c:valAx>
        <c:axId val="160850575"/>
        <c:scaling>
          <c:orientation val="minMax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Rotational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7083119"/>
        <c:crosses val="autoZero"/>
        <c:crossBetween val="midCat"/>
      </c:valAx>
      <c:valAx>
        <c:axId val="167083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Rotor power (W)</a:t>
                </a:r>
              </a:p>
            </c:rich>
          </c:tx>
          <c:layout>
            <c:manualLayout>
              <c:xMode val="edge"/>
              <c:yMode val="edge"/>
              <c:x val="2.737438621352303E-2"/>
              <c:y val="0.356892298181766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08505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1149609366546186"/>
          <c:y val="0.33847938206649147"/>
          <c:w val="0.21725816484291249"/>
          <c:h val="0.4965637610125810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63384960528118E-2"/>
          <c:y val="7.1327129165174752E-2"/>
          <c:w val="0.8413649696691301"/>
          <c:h val="0.79287237729820159"/>
        </c:manualLayout>
      </c:layout>
      <c:scatterChart>
        <c:scatterStyle val="smoothMarker"/>
        <c:varyColors val="0"/>
        <c:ser>
          <c:idx val="0"/>
          <c:order val="0"/>
          <c:tx>
            <c:v>Standard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0.5'!$L$16:$L$20</c:f>
              <c:numCache>
                <c:formatCode>General</c:formatCode>
                <c:ptCount val="5"/>
                <c:pt idx="0">
                  <c:v>140</c:v>
                </c:pt>
                <c:pt idx="1">
                  <c:v>160</c:v>
                </c:pt>
                <c:pt idx="2">
                  <c:v>180</c:v>
                </c:pt>
                <c:pt idx="3">
                  <c:v>200</c:v>
                </c:pt>
                <c:pt idx="4">
                  <c:v>220</c:v>
                </c:pt>
              </c:numCache>
            </c:numRef>
          </c:xVal>
          <c:yVal>
            <c:numRef>
              <c:f>'[1]sim results 0.5'!$AA$16:$AA$20</c:f>
              <c:numCache>
                <c:formatCode>General</c:formatCode>
                <c:ptCount val="5"/>
                <c:pt idx="0">
                  <c:v>0.48673742179617868</c:v>
                </c:pt>
                <c:pt idx="1">
                  <c:v>0.52499488261839333</c:v>
                </c:pt>
                <c:pt idx="2">
                  <c:v>0.54180526425880859</c:v>
                </c:pt>
                <c:pt idx="3">
                  <c:v>0.52569317070069199</c:v>
                </c:pt>
                <c:pt idx="4">
                  <c:v>0.49605452690473401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E6-48C2-BC3B-D72A239408F4}"/>
            </c:ext>
          </c:extLst>
        </c:ser>
        <c:ser>
          <c:idx val="3"/>
          <c:order val="3"/>
          <c:tx>
            <c:v>18% ring vane rotor</c:v>
          </c:tx>
          <c:spPr>
            <a:ln w="19050" cap="rnd">
              <a:solidFill>
                <a:schemeClr val="tx1">
                  <a:alpha val="97000"/>
                </a:schemeClr>
              </a:solidFill>
              <a:prstDash val="lgDashDot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'[1]sim results 0.5'!$L$76:$L$80</c:f>
              <c:numCache>
                <c:formatCode>General</c:formatCode>
                <c:ptCount val="5"/>
                <c:pt idx="0">
                  <c:v>140</c:v>
                </c:pt>
                <c:pt idx="1">
                  <c:v>160</c:v>
                </c:pt>
                <c:pt idx="2">
                  <c:v>180</c:v>
                </c:pt>
                <c:pt idx="3">
                  <c:v>200</c:v>
                </c:pt>
                <c:pt idx="4">
                  <c:v>220</c:v>
                </c:pt>
              </c:numCache>
            </c:numRef>
          </c:xVal>
          <c:yVal>
            <c:numRef>
              <c:f>'[1]sim results 0.5'!$AA$76:$AA$80</c:f>
              <c:numCache>
                <c:formatCode>General</c:formatCode>
                <c:ptCount val="5"/>
                <c:pt idx="0">
                  <c:v>0.4808731155094777</c:v>
                </c:pt>
                <c:pt idx="1">
                  <c:v>0.54621824270414521</c:v>
                </c:pt>
                <c:pt idx="2">
                  <c:v>0.55438922779202782</c:v>
                </c:pt>
                <c:pt idx="3">
                  <c:v>0.54244833151983762</c:v>
                </c:pt>
                <c:pt idx="4">
                  <c:v>0.52964466594037729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E6-48C2-BC3B-D72A239408F4}"/>
            </c:ext>
          </c:extLst>
        </c:ser>
        <c:ser>
          <c:idx val="8"/>
          <c:order val="8"/>
          <c:tx>
            <c:v>Standard rotor peak at 180 rpm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0DE6-48C2-BC3B-D72A239408F4}"/>
              </c:ext>
            </c:extLst>
          </c:dPt>
          <c:xVal>
            <c:numRef>
              <c:f>'[1]sim results 0.5'!$AS$5:$AS$6</c:f>
              <c:numCache>
                <c:formatCode>General</c:formatCode>
                <c:ptCount val="2"/>
                <c:pt idx="0">
                  <c:v>140</c:v>
                </c:pt>
                <c:pt idx="1">
                  <c:v>180</c:v>
                </c:pt>
              </c:numCache>
            </c:numRef>
          </c:xVal>
          <c:yVal>
            <c:numRef>
              <c:f>'[1]sim results 0.5'!$AT$5:$AT$6</c:f>
              <c:numCache>
                <c:formatCode>General</c:formatCode>
                <c:ptCount val="2"/>
                <c:pt idx="0">
                  <c:v>0.54200000000000004</c:v>
                </c:pt>
                <c:pt idx="1">
                  <c:v>0.54200000000000004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DE6-48C2-BC3B-D72A239408F4}"/>
            </c:ext>
          </c:extLst>
        </c:ser>
        <c:ser>
          <c:idx val="9"/>
          <c:order val="9"/>
          <c:tx>
            <c:v>Standard peak at 160 rpm</c:v>
          </c:tx>
          <c:spPr>
            <a:ln w="31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'CFD results for 0.5 ms'!$F$85:$F$86</c:f>
              <c:numCache>
                <c:formatCode>General</c:formatCode>
                <c:ptCount val="2"/>
                <c:pt idx="0">
                  <c:v>140</c:v>
                </c:pt>
                <c:pt idx="1">
                  <c:v>160</c:v>
                </c:pt>
              </c:numCache>
            </c:numRef>
          </c:xVal>
          <c:yVal>
            <c:numRef>
              <c:f>'CFD results for 0.5 ms'!$G$85:$G$86</c:f>
              <c:numCache>
                <c:formatCode>General</c:formatCode>
                <c:ptCount val="2"/>
                <c:pt idx="0">
                  <c:v>0.52499488261839333</c:v>
                </c:pt>
                <c:pt idx="1">
                  <c:v>0.52499488261839333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E00-49CB-82E9-22C3512034A4}"/>
            </c:ext>
          </c:extLst>
        </c:ser>
        <c:ser>
          <c:idx val="10"/>
          <c:order val="10"/>
          <c:tx>
            <c:v>18% ring vane peak at 160 rpm</c:v>
          </c:tx>
          <c:spPr>
            <a:ln w="31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'CFD results for 0.5 ms'!$F$87:$F$88</c:f>
              <c:numCache>
                <c:formatCode>General</c:formatCode>
                <c:ptCount val="2"/>
                <c:pt idx="0">
                  <c:v>140</c:v>
                </c:pt>
                <c:pt idx="1">
                  <c:v>160</c:v>
                </c:pt>
              </c:numCache>
            </c:numRef>
          </c:xVal>
          <c:yVal>
            <c:numRef>
              <c:f>'CFD results for 0.5 ms'!$G$87:$G$88</c:f>
              <c:numCache>
                <c:formatCode>General</c:formatCode>
                <c:ptCount val="2"/>
                <c:pt idx="0">
                  <c:v>0.54621824270414521</c:v>
                </c:pt>
                <c:pt idx="1">
                  <c:v>0.54621824270414521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E00-49CB-82E9-22C3512034A4}"/>
            </c:ext>
          </c:extLst>
        </c:ser>
        <c:ser>
          <c:idx val="11"/>
          <c:order val="11"/>
          <c:tx>
            <c:v>Standard peak at 200 rpm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'CFD results for 0.5 ms'!$F$112:$F$113</c:f>
              <c:numCache>
                <c:formatCode>General</c:formatCode>
                <c:ptCount val="2"/>
                <c:pt idx="0">
                  <c:v>140</c:v>
                </c:pt>
                <c:pt idx="1">
                  <c:v>200</c:v>
                </c:pt>
              </c:numCache>
            </c:numRef>
          </c:xVal>
          <c:yVal>
            <c:numRef>
              <c:f>'CFD results for 0.5 ms'!$G$112:$G$113</c:f>
              <c:numCache>
                <c:formatCode>General</c:formatCode>
                <c:ptCount val="2"/>
                <c:pt idx="0">
                  <c:v>0.52569317070069199</c:v>
                </c:pt>
                <c:pt idx="1">
                  <c:v>0.52569317070069199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E00-49CB-82E9-22C3512034A4}"/>
            </c:ext>
          </c:extLst>
        </c:ser>
        <c:ser>
          <c:idx val="12"/>
          <c:order val="12"/>
          <c:tx>
            <c:v>18% ring vane peak at 200 rpm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'CFD results for 0.5 ms'!$F$114:$F$115</c:f>
              <c:numCache>
                <c:formatCode>General</c:formatCode>
                <c:ptCount val="2"/>
                <c:pt idx="0">
                  <c:v>140</c:v>
                </c:pt>
                <c:pt idx="1">
                  <c:v>200</c:v>
                </c:pt>
              </c:numCache>
            </c:numRef>
          </c:xVal>
          <c:yVal>
            <c:numRef>
              <c:f>'CFD results for 0.5 ms'!$G$114:$G$115</c:f>
              <c:numCache>
                <c:formatCode>General</c:formatCode>
                <c:ptCount val="2"/>
                <c:pt idx="0">
                  <c:v>0.54244833151983762</c:v>
                </c:pt>
                <c:pt idx="1">
                  <c:v>0.54244833151983762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E00-49CB-82E9-22C3512034A4}"/>
            </c:ext>
          </c:extLst>
        </c:ser>
        <c:ser>
          <c:idx val="13"/>
          <c:order val="13"/>
          <c:tx>
            <c:v>18% ring vane peak at 180 rpm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'CFD results for 0.5 ms'!$AB$37:$AB$38</c:f>
              <c:numCache>
                <c:formatCode>General</c:formatCode>
                <c:ptCount val="2"/>
                <c:pt idx="0">
                  <c:v>140</c:v>
                </c:pt>
                <c:pt idx="1">
                  <c:v>180</c:v>
                </c:pt>
              </c:numCache>
            </c:numRef>
          </c:xVal>
          <c:yVal>
            <c:numRef>
              <c:f>'CFD results for 0.5 ms'!$AC$37:$AC$38</c:f>
              <c:numCache>
                <c:formatCode>General</c:formatCode>
                <c:ptCount val="2"/>
                <c:pt idx="0">
                  <c:v>0.55500000000000005</c:v>
                </c:pt>
                <c:pt idx="1">
                  <c:v>0.55500000000000005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13A-4B3F-96A0-6A9F7C850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850575"/>
        <c:axId val="16708311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20% ring vane rotor</c:v>
                </c:tx>
                <c:spPr>
                  <a:ln w="19050" cap="rnd">
                    <a:solidFill>
                      <a:schemeClr val="tx1"/>
                    </a:solidFill>
                    <a:prstDash val="lgDashDot"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'[1]sim results 0.5'!$L$51:$L$55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140</c:v>
                      </c:pt>
                      <c:pt idx="1">
                        <c:v>160</c:v>
                      </c:pt>
                      <c:pt idx="2">
                        <c:v>180</c:v>
                      </c:pt>
                      <c:pt idx="3">
                        <c:v>200</c:v>
                      </c:pt>
                      <c:pt idx="4">
                        <c:v>220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'[1]sim results 0.5'!$AA$51:$AA$55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0.49113565151120431</c:v>
                      </c:pt>
                      <c:pt idx="1">
                        <c:v>0.53448963013074335</c:v>
                      </c:pt>
                      <c:pt idx="2">
                        <c:v>0.54430939006387324</c:v>
                      </c:pt>
                      <c:pt idx="3">
                        <c:v>0.52778756580308517</c:v>
                      </c:pt>
                      <c:pt idx="4">
                        <c:v>0.49994892893392795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0DE6-48C2-BC3B-D72A239408F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19% ring vane rotor</c:v>
                </c:tx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star"/>
                  <c:size val="5"/>
                  <c:spPr>
                    <a:noFill/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0.5'!$L$33:$L$37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140</c:v>
                      </c:pt>
                      <c:pt idx="1">
                        <c:v>160</c:v>
                      </c:pt>
                      <c:pt idx="2">
                        <c:v>180</c:v>
                      </c:pt>
                      <c:pt idx="3">
                        <c:v>200</c:v>
                      </c:pt>
                      <c:pt idx="4">
                        <c:v>220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0.5'!$AA$33:$AA$37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0.48966957493952906</c:v>
                      </c:pt>
                      <c:pt idx="1">
                        <c:v>0.53858811001871465</c:v>
                      </c:pt>
                      <c:pt idx="2">
                        <c:v>0.54841086493684088</c:v>
                      </c:pt>
                      <c:pt idx="3">
                        <c:v>0.52778756580308517</c:v>
                      </c:pt>
                      <c:pt idx="4">
                        <c:v>0.51140520731216565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DE6-48C2-BC3B-D72A239408F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17% ring vane rotor</c:v>
                </c:tx>
                <c:spPr>
                  <a:ln w="19050" cap="rnd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0.5'!$L$97:$L$101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140</c:v>
                      </c:pt>
                      <c:pt idx="1">
                        <c:v>160</c:v>
                      </c:pt>
                      <c:pt idx="2">
                        <c:v>180</c:v>
                      </c:pt>
                      <c:pt idx="3">
                        <c:v>200</c:v>
                      </c:pt>
                      <c:pt idx="4">
                        <c:v>220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0.5'!$AA$97:$AA$101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0.4786740006519648</c:v>
                      </c:pt>
                      <c:pt idx="1">
                        <c:v>0.52926201995516997</c:v>
                      </c:pt>
                      <c:pt idx="2">
                        <c:v>0.53994552937247775</c:v>
                      </c:pt>
                      <c:pt idx="3">
                        <c:v>0.52150438049590564</c:v>
                      </c:pt>
                      <c:pt idx="4">
                        <c:v>0.49226034168118954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DE6-48C2-BC3B-D72A239408F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16% ring vane rotor</c:v>
                </c:tx>
                <c:spPr>
                  <a:ln w="19050" cap="rnd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x"/>
                  <c:size val="5"/>
                  <c:spPr>
                    <a:noFill/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0.5'!$L$119:$L$123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140</c:v>
                      </c:pt>
                      <c:pt idx="1">
                        <c:v>160</c:v>
                      </c:pt>
                      <c:pt idx="2">
                        <c:v>180</c:v>
                      </c:pt>
                      <c:pt idx="3">
                        <c:v>200</c:v>
                      </c:pt>
                      <c:pt idx="4">
                        <c:v>220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0.5'!$AA$119:$AA$123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0.47354273265110153</c:v>
                      </c:pt>
                      <c:pt idx="1">
                        <c:v>0.52359877559829882</c:v>
                      </c:pt>
                      <c:pt idx="2">
                        <c:v>0.5448506117081815</c:v>
                      </c:pt>
                      <c:pt idx="3">
                        <c:v>0.52171382000614497</c:v>
                      </c:pt>
                      <c:pt idx="4">
                        <c:v>0.5006462996711718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DE6-48C2-BC3B-D72A239408F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15% guide ring rotor</c:v>
                </c:tx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0.5'!$L$141:$L$145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140</c:v>
                      </c:pt>
                      <c:pt idx="1">
                        <c:v>160</c:v>
                      </c:pt>
                      <c:pt idx="2">
                        <c:v>180</c:v>
                      </c:pt>
                      <c:pt idx="3">
                        <c:v>200</c:v>
                      </c:pt>
                      <c:pt idx="4">
                        <c:v>220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0.5'!$AA$141:$AA$145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0.47926043128063489</c:v>
                      </c:pt>
                      <c:pt idx="1">
                        <c:v>0.5294630818849998</c:v>
                      </c:pt>
                      <c:pt idx="2">
                        <c:v>0.53954968869812536</c:v>
                      </c:pt>
                      <c:pt idx="3">
                        <c:v>0.52414331832492111</c:v>
                      </c:pt>
                      <c:pt idx="4">
                        <c:v>0.49156919129739968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DE6-48C2-BC3B-D72A239408F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18% ring vane rotor peak</c:v>
                </c:tx>
                <c:spPr>
                  <a:ln w="1905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1"/>
                    </a:solidFill>
                    <a:ln w="9525">
                      <a:noFill/>
                    </a:ln>
                    <a:effectLst/>
                  </c:spPr>
                </c:marker>
                <c:dPt>
                  <c:idx val="1"/>
                  <c:marker>
                    <c:symbol val="circle"/>
                    <c:size val="5"/>
                    <c:spPr>
                      <a:solidFill>
                        <a:schemeClr val="tx1"/>
                      </a:solidFill>
                      <a:ln w="9525">
                        <a:noFill/>
                      </a:ln>
                      <a:effectLst/>
                    </c:spPr>
                  </c:marker>
                  <c:bubble3D val="0"/>
                  <c:spPr>
                    <a:ln w="3175" cap="rnd" cmpd="sng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0DE6-48C2-BC3B-D72A239408F4}"/>
                    </c:ext>
                  </c:extLst>
                </c:dPt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0.5'!$AQ$5:$AQ$6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140</c:v>
                      </c:pt>
                      <c:pt idx="1">
                        <c:v>175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'[1]sim results 0.5'!$AR$5:$AR$6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0.55500000000000005</c:v>
                      </c:pt>
                      <c:pt idx="1">
                        <c:v>0.55500000000000005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DE6-48C2-BC3B-D72A239408F4}"/>
                  </c:ext>
                </c:extLst>
              </c15:ser>
            </c15:filteredScatterSeries>
          </c:ext>
        </c:extLst>
      </c:scatterChart>
      <c:valAx>
        <c:axId val="160850575"/>
        <c:scaling>
          <c:orientation val="minMax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Rotational speed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7083119"/>
        <c:crosses val="autoZero"/>
        <c:crossBetween val="midCat"/>
      </c:valAx>
      <c:valAx>
        <c:axId val="167083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Rotor power (W)</a:t>
                </a:r>
              </a:p>
            </c:rich>
          </c:tx>
          <c:layout>
            <c:manualLayout>
              <c:xMode val="edge"/>
              <c:yMode val="edge"/>
              <c:x val="2.737438621352303E-2"/>
              <c:y val="0.356892298181766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08505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6268402785844239"/>
          <c:y val="0.44199837430158995"/>
          <c:w val="0.35218158430372687"/>
          <c:h val="0.373182691015054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584835</xdr:colOff>
      <xdr:row>3</xdr:row>
      <xdr:rowOff>167640</xdr:rowOff>
    </xdr:from>
    <xdr:to>
      <xdr:col>10</xdr:col>
      <xdr:colOff>514351</xdr:colOff>
      <xdr:row>14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D76AC9-B8C3-4991-AC7A-B9B78E5AB4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20956</xdr:colOff>
      <xdr:row>15</xdr:row>
      <xdr:rowOff>133350</xdr:rowOff>
    </xdr:from>
    <xdr:to>
      <xdr:col>11</xdr:col>
      <xdr:colOff>228600</xdr:colOff>
      <xdr:row>27</xdr:row>
      <xdr:rowOff>49529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E02506C-425E-4B4D-85D8-25F5C211BB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586741</xdr:colOff>
      <xdr:row>27</xdr:row>
      <xdr:rowOff>57150</xdr:rowOff>
    </xdr:from>
    <xdr:to>
      <xdr:col>11</xdr:col>
      <xdr:colOff>247650</xdr:colOff>
      <xdr:row>40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99AF8D5-AF40-4048-90F1-F3917F9795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11430</xdr:colOff>
      <xdr:row>41</xdr:row>
      <xdr:rowOff>28576</xdr:rowOff>
    </xdr:from>
    <xdr:to>
      <xdr:col>11</xdr:col>
      <xdr:colOff>551889</xdr:colOff>
      <xdr:row>53</xdr:row>
      <xdr:rowOff>142876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E3C27F4-2AB8-42ED-99C0-E87FA314FC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17145</xdr:colOff>
      <xdr:row>54</xdr:row>
      <xdr:rowOff>95250</xdr:rowOff>
    </xdr:from>
    <xdr:to>
      <xdr:col>11</xdr:col>
      <xdr:colOff>561414</xdr:colOff>
      <xdr:row>68</xdr:row>
      <xdr:rowOff>11879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287B8B8-1D13-49B9-BAF3-9E4CFCD70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588818</xdr:colOff>
      <xdr:row>69</xdr:row>
      <xdr:rowOff>138545</xdr:rowOff>
    </xdr:from>
    <xdr:to>
      <xdr:col>11</xdr:col>
      <xdr:colOff>113678</xdr:colOff>
      <xdr:row>82</xdr:row>
      <xdr:rowOff>59157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EC68229-DF0B-4F19-BE58-9132C28399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579812</xdr:colOff>
      <xdr:row>82</xdr:row>
      <xdr:rowOff>136466</xdr:rowOff>
    </xdr:from>
    <xdr:to>
      <xdr:col>11</xdr:col>
      <xdr:colOff>109390</xdr:colOff>
      <xdr:row>95</xdr:row>
      <xdr:rowOff>64139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3B0F78F-656E-417B-9D7C-CD09C85738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77833</xdr:colOff>
      <xdr:row>14</xdr:row>
      <xdr:rowOff>38645</xdr:rowOff>
    </xdr:from>
    <xdr:to>
      <xdr:col>42</xdr:col>
      <xdr:colOff>370116</xdr:colOff>
      <xdr:row>43</xdr:row>
      <xdr:rowOff>141514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FF0DF3-BE71-4E19-BEAB-C648074B4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149405</xdr:colOff>
      <xdr:row>45</xdr:row>
      <xdr:rowOff>47622</xdr:rowOff>
    </xdr:from>
    <xdr:to>
      <xdr:col>42</xdr:col>
      <xdr:colOff>463460</xdr:colOff>
      <xdr:row>85</xdr:row>
      <xdr:rowOff>176077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43F899-27DE-4003-9A0E-C447B3FE6F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6</xdr:row>
      <xdr:rowOff>0</xdr:rowOff>
    </xdr:from>
    <xdr:to>
      <xdr:col>24</xdr:col>
      <xdr:colOff>585107</xdr:colOff>
      <xdr:row>43</xdr:row>
      <xdr:rowOff>68036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547800F-2144-4D67-8A0A-AE6A0147F2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0.11752</cdr:x>
      <cdr:y>0.09016</cdr:y>
    </cdr:from>
    <cdr:to>
      <cdr:x>0.21072</cdr:x>
      <cdr:y>0.15602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3D57263-1568-E107-C919-BC8B17B08DFF}"/>
            </a:ext>
          </a:extLst>
        </cdr:cNvPr>
        <cdr:cNvSpPr txBox="1"/>
      </cdr:nvSpPr>
      <cdr:spPr>
        <a:xfrm xmlns:a="http://schemas.openxmlformats.org/drawingml/2006/main">
          <a:off x="1122977" y="649510"/>
          <a:ext cx="890622" cy="474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200">
              <a:latin typeface="Times New Roman" panose="02020603050405020304" pitchFamily="18" charset="0"/>
              <a:cs typeface="Times New Roman" panose="02020603050405020304" pitchFamily="18" charset="0"/>
            </a:rPr>
            <a:t>0,555</a:t>
          </a:r>
          <a:r>
            <a:rPr lang="en-ZA" sz="1100">
              <a:latin typeface="Times New Roman" panose="02020603050405020304" pitchFamily="18" charset="0"/>
              <a:cs typeface="Times New Roman" panose="02020603050405020304" pitchFamily="18" charset="0"/>
            </a:rPr>
            <a:t> W @ 180</a:t>
          </a:r>
        </a:p>
      </cdr:txBody>
    </cdr:sp>
  </cdr:relSizeAnchor>
  <cdr:relSizeAnchor xmlns:cdr="http://schemas.openxmlformats.org/drawingml/2006/chartDrawing">
    <cdr:from>
      <cdr:x>0.12207</cdr:x>
      <cdr:y>0.22796</cdr:y>
    </cdr:from>
    <cdr:to>
      <cdr:x>0.21527</cdr:x>
      <cdr:y>0.29382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20FC465-8DFD-C2ED-5FED-3387C5D4EE4F}"/>
            </a:ext>
          </a:extLst>
        </cdr:cNvPr>
        <cdr:cNvSpPr txBox="1"/>
      </cdr:nvSpPr>
      <cdr:spPr>
        <a:xfrm xmlns:a="http://schemas.openxmlformats.org/drawingml/2006/main">
          <a:off x="1166475" y="1642236"/>
          <a:ext cx="890621" cy="4744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200">
              <a:latin typeface="Times New Roman" panose="02020603050405020304" pitchFamily="18" charset="0"/>
              <a:cs typeface="Times New Roman" panose="02020603050405020304" pitchFamily="18" charset="0"/>
            </a:rPr>
            <a:t>0,542</a:t>
          </a:r>
          <a:r>
            <a:rPr lang="en-ZA" sz="1100">
              <a:latin typeface="Times New Roman" panose="02020603050405020304" pitchFamily="18" charset="0"/>
              <a:cs typeface="Times New Roman" panose="02020603050405020304" pitchFamily="18" charset="0"/>
            </a:rPr>
            <a:t> W @ 180</a:t>
          </a:r>
        </a:p>
      </cdr:txBody>
    </cdr:sp>
  </cdr:relSizeAnchor>
  <cdr:relSizeAnchor xmlns:cdr="http://schemas.openxmlformats.org/drawingml/2006/chartDrawing">
    <cdr:from>
      <cdr:x>0.12195</cdr:x>
      <cdr:y>0.15812</cdr:y>
    </cdr:from>
    <cdr:to>
      <cdr:x>0.21515</cdr:x>
      <cdr:y>0.22398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6D32BEE-CFDF-F373-2452-3CD7818ADD8F}"/>
            </a:ext>
          </a:extLst>
        </cdr:cNvPr>
        <cdr:cNvSpPr txBox="1"/>
      </cdr:nvSpPr>
      <cdr:spPr>
        <a:xfrm xmlns:a="http://schemas.openxmlformats.org/drawingml/2006/main">
          <a:off x="1165385" y="1139097"/>
          <a:ext cx="890622" cy="4744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>
              <a:latin typeface="Times New Roman" panose="02020603050405020304" pitchFamily="18" charset="0"/>
              <a:cs typeface="Times New Roman" panose="02020603050405020304" pitchFamily="18" charset="0"/>
            </a:rPr>
            <a:t>0,546 W @ 160</a:t>
          </a:r>
        </a:p>
      </cdr:txBody>
    </cdr:sp>
  </cdr:relSizeAnchor>
  <cdr:relSizeAnchor xmlns:cdr="http://schemas.openxmlformats.org/drawingml/2006/chartDrawing">
    <cdr:from>
      <cdr:x>0.12331</cdr:x>
      <cdr:y>0.37271</cdr:y>
    </cdr:from>
    <cdr:to>
      <cdr:x>0.21651</cdr:x>
      <cdr:y>0.43857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AE01E15F-3BE6-8308-519E-2FE2992B8AB4}"/>
            </a:ext>
          </a:extLst>
        </cdr:cNvPr>
        <cdr:cNvSpPr txBox="1"/>
      </cdr:nvSpPr>
      <cdr:spPr>
        <a:xfrm xmlns:a="http://schemas.openxmlformats.org/drawingml/2006/main">
          <a:off x="1178323" y="2685050"/>
          <a:ext cx="890622" cy="474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>
              <a:latin typeface="Times New Roman" panose="02020603050405020304" pitchFamily="18" charset="0"/>
              <a:cs typeface="Times New Roman" panose="02020603050405020304" pitchFamily="18" charset="0"/>
            </a:rPr>
            <a:t>0,525 W @ 160</a:t>
          </a:r>
        </a:p>
      </cdr:txBody>
    </cdr:sp>
  </cdr:relSizeAnchor>
  <cdr:relSizeAnchor xmlns:cdr="http://schemas.openxmlformats.org/drawingml/2006/chartDrawing">
    <cdr:from>
      <cdr:x>0.12195</cdr:x>
      <cdr:y>0.19891</cdr:y>
    </cdr:from>
    <cdr:to>
      <cdr:x>0.21515</cdr:x>
      <cdr:y>0.26477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98A9D794-DA24-8D69-B670-1615B5F8361C}"/>
            </a:ext>
          </a:extLst>
        </cdr:cNvPr>
        <cdr:cNvSpPr txBox="1"/>
      </cdr:nvSpPr>
      <cdr:spPr>
        <a:xfrm xmlns:a="http://schemas.openxmlformats.org/drawingml/2006/main">
          <a:off x="1165385" y="1433001"/>
          <a:ext cx="890622" cy="474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>
              <a:latin typeface="Times New Roman" panose="02020603050405020304" pitchFamily="18" charset="0"/>
              <a:cs typeface="Times New Roman" panose="02020603050405020304" pitchFamily="18" charset="0"/>
            </a:rPr>
            <a:t>0,543 W @ 200</a:t>
          </a:r>
        </a:p>
      </cdr:txBody>
    </cdr:sp>
  </cdr:relSizeAnchor>
  <cdr:relSizeAnchor xmlns:cdr="http://schemas.openxmlformats.org/drawingml/2006/chartDrawing">
    <cdr:from>
      <cdr:x>0.12434</cdr:x>
      <cdr:y>0.33644</cdr:y>
    </cdr:from>
    <cdr:to>
      <cdr:x>0.21754</cdr:x>
      <cdr:y>0.4023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EB4546D0-F2D6-A567-C07E-98FB8D2FBEBB}"/>
            </a:ext>
          </a:extLst>
        </cdr:cNvPr>
        <cdr:cNvSpPr txBox="1"/>
      </cdr:nvSpPr>
      <cdr:spPr>
        <a:xfrm xmlns:a="http://schemas.openxmlformats.org/drawingml/2006/main">
          <a:off x="1188242" y="2423799"/>
          <a:ext cx="890621" cy="474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>
              <a:latin typeface="Times New Roman" panose="02020603050405020304" pitchFamily="18" charset="0"/>
              <a:cs typeface="Times New Roman" panose="02020603050405020304" pitchFamily="18" charset="0"/>
            </a:rPr>
            <a:t>0,526 W @ 200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482189</xdr:colOff>
      <xdr:row>7</xdr:row>
      <xdr:rowOff>69476</xdr:rowOff>
    </xdr:from>
    <xdr:to>
      <xdr:col>20</xdr:col>
      <xdr:colOff>469078</xdr:colOff>
      <xdr:row>40</xdr:row>
      <xdr:rowOff>15351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BA403E-6950-4BF0-92F7-AEA5664F5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ARNARDD\Documents\studies\PHD-hydrogen\ansys%20simulation\simulatin%20results%20r1.xlsx" TargetMode="External"/><Relationship Id="rId1" Type="http://schemas.openxmlformats.org/officeDocument/2006/relationships/externalLinkPath" Target="/Users/BARNARDD/Documents/studies/PHD-hydrogen/ansys%20simulation/simulatin%20results%20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8 at 1ms"/>
      <sheetName val="sim results 0.5"/>
    </sheetNames>
    <sheetDataSet>
      <sheetData sheetId="0"/>
      <sheetData sheetId="1">
        <row r="5">
          <cell r="AQ5">
            <v>140</v>
          </cell>
          <cell r="AR5">
            <v>0.55500000000000005</v>
          </cell>
          <cell r="AS5">
            <v>140</v>
          </cell>
          <cell r="AT5">
            <v>0.54200000000000004</v>
          </cell>
        </row>
        <row r="6">
          <cell r="AQ6">
            <v>175</v>
          </cell>
          <cell r="AR6">
            <v>0.55500000000000005</v>
          </cell>
          <cell r="AS6">
            <v>180</v>
          </cell>
          <cell r="AT6">
            <v>0.54200000000000004</v>
          </cell>
        </row>
        <row r="9">
          <cell r="AD9" t="str">
            <v>Torque output</v>
          </cell>
        </row>
        <row r="10">
          <cell r="AC10">
            <v>1419545</v>
          </cell>
          <cell r="AD10">
            <v>2.8743662E-2</v>
          </cell>
        </row>
        <row r="11">
          <cell r="AC11">
            <v>1062314</v>
          </cell>
          <cell r="AD11">
            <v>2.8649999999999998E-2</v>
          </cell>
        </row>
        <row r="12">
          <cell r="AC12">
            <v>403129</v>
          </cell>
          <cell r="AD12">
            <v>2.8369999999999999E-2</v>
          </cell>
        </row>
        <row r="13">
          <cell r="AC13">
            <v>254993.5</v>
          </cell>
          <cell r="AD13">
            <v>2.8014000000000001E-2</v>
          </cell>
        </row>
        <row r="14">
          <cell r="AC14">
            <v>106858</v>
          </cell>
          <cell r="AD14">
            <v>2.8340000000000001E-2</v>
          </cell>
        </row>
        <row r="16">
          <cell r="L16">
            <v>140</v>
          </cell>
          <cell r="AA16">
            <v>0.48673742179617868</v>
          </cell>
        </row>
        <row r="17">
          <cell r="L17">
            <v>160</v>
          </cell>
          <cell r="AA17">
            <v>0.52499488261839333</v>
          </cell>
        </row>
        <row r="18">
          <cell r="L18">
            <v>180</v>
          </cell>
          <cell r="AA18">
            <v>0.54180526425880859</v>
          </cell>
        </row>
        <row r="19">
          <cell r="L19">
            <v>200</v>
          </cell>
          <cell r="AA19">
            <v>0.52569317070069199</v>
          </cell>
        </row>
        <row r="20">
          <cell r="L20">
            <v>220</v>
          </cell>
          <cell r="AA20">
            <v>0.49605452690473401</v>
          </cell>
        </row>
        <row r="28">
          <cell r="AC28">
            <v>147060</v>
          </cell>
          <cell r="AD28">
            <v>2.8469999999999999E-2</v>
          </cell>
        </row>
        <row r="29">
          <cell r="AC29">
            <v>361627</v>
          </cell>
          <cell r="AD29">
            <v>2.8160000000000001E-2</v>
          </cell>
        </row>
        <row r="30">
          <cell r="AC30">
            <v>550616</v>
          </cell>
          <cell r="AD30">
            <v>2.8539999999999999E-2</v>
          </cell>
        </row>
        <row r="31">
          <cell r="AC31">
            <v>1488141</v>
          </cell>
          <cell r="AD31">
            <v>2.8899999999999999E-2</v>
          </cell>
        </row>
        <row r="32">
          <cell r="AC32">
            <v>2225662</v>
          </cell>
          <cell r="AD32">
            <v>2.9094100000000001E-2</v>
          </cell>
        </row>
        <row r="33">
          <cell r="L33">
            <v>140</v>
          </cell>
          <cell r="AA33">
            <v>0.48966957493952906</v>
          </cell>
        </row>
        <row r="34">
          <cell r="L34">
            <v>160</v>
          </cell>
          <cell r="AA34">
            <v>0.53858811001871465</v>
          </cell>
        </row>
        <row r="35">
          <cell r="L35">
            <v>180</v>
          </cell>
          <cell r="AA35">
            <v>0.54841086493684088</v>
          </cell>
        </row>
        <row r="36">
          <cell r="L36">
            <v>200</v>
          </cell>
          <cell r="AA36">
            <v>0.52778756580308517</v>
          </cell>
        </row>
        <row r="37">
          <cell r="L37">
            <v>220</v>
          </cell>
          <cell r="AA37">
            <v>0.51140520731216565</v>
          </cell>
        </row>
        <row r="46">
          <cell r="AC46">
            <v>144921</v>
          </cell>
          <cell r="AD46">
            <v>2.8369999999999999E-2</v>
          </cell>
        </row>
        <row r="47">
          <cell r="AC47">
            <v>357021</v>
          </cell>
          <cell r="AD47">
            <v>2.8001000000000002E-2</v>
          </cell>
        </row>
        <row r="48">
          <cell r="AC48">
            <v>550817</v>
          </cell>
          <cell r="AD48">
            <v>2.8420000000000001E-2</v>
          </cell>
        </row>
        <row r="49">
          <cell r="AC49">
            <v>1470353</v>
          </cell>
          <cell r="AD49">
            <v>2.8760000000000001E-2</v>
          </cell>
        </row>
        <row r="50">
          <cell r="AC50">
            <v>2208979</v>
          </cell>
          <cell r="AD50">
            <v>2.8876510000000001E-2</v>
          </cell>
        </row>
        <row r="51">
          <cell r="L51">
            <v>140</v>
          </cell>
          <cell r="AA51">
            <v>0.49113565151120431</v>
          </cell>
        </row>
        <row r="52">
          <cell r="L52">
            <v>160</v>
          </cell>
          <cell r="AA52">
            <v>0.53448963013074335</v>
          </cell>
        </row>
        <row r="53">
          <cell r="L53">
            <v>180</v>
          </cell>
          <cell r="AA53">
            <v>0.54430939006387324</v>
          </cell>
        </row>
        <row r="54">
          <cell r="L54">
            <v>200</v>
          </cell>
          <cell r="AA54">
            <v>0.52778756580308517</v>
          </cell>
        </row>
        <row r="55">
          <cell r="L55">
            <v>220</v>
          </cell>
          <cell r="AA55">
            <v>0.49994892893392795</v>
          </cell>
        </row>
        <row r="70">
          <cell r="AC70">
            <v>142738</v>
          </cell>
          <cell r="AD70">
            <v>2.8402E-2</v>
          </cell>
        </row>
        <row r="71">
          <cell r="AC71">
            <v>352457</v>
          </cell>
          <cell r="AD71">
            <v>2.8101999999999999E-2</v>
          </cell>
        </row>
        <row r="72">
          <cell r="AC72">
            <v>544733</v>
          </cell>
          <cell r="AD72">
            <v>2.853E-2</v>
          </cell>
        </row>
        <row r="73">
          <cell r="AC73">
            <v>1428777</v>
          </cell>
          <cell r="AD73">
            <v>2.9309999999999999E-2</v>
          </cell>
        </row>
        <row r="74">
          <cell r="AC74">
            <v>2120265</v>
          </cell>
          <cell r="AD74">
            <v>2.9411262000000001E-2</v>
          </cell>
        </row>
        <row r="76">
          <cell r="L76">
            <v>140</v>
          </cell>
          <cell r="AA76">
            <v>0.4808731155094777</v>
          </cell>
        </row>
        <row r="77">
          <cell r="L77">
            <v>160</v>
          </cell>
          <cell r="AA77">
            <v>0.54621824270414521</v>
          </cell>
        </row>
        <row r="78">
          <cell r="L78">
            <v>180</v>
          </cell>
          <cell r="AA78">
            <v>0.55438922779202782</v>
          </cell>
        </row>
        <row r="79">
          <cell r="L79">
            <v>200</v>
          </cell>
          <cell r="AA79">
            <v>0.54244833151983762</v>
          </cell>
        </row>
        <row r="80">
          <cell r="L80">
            <v>220</v>
          </cell>
          <cell r="AA80">
            <v>0.52964466594037729</v>
          </cell>
        </row>
        <row r="92">
          <cell r="AC92">
            <v>183771</v>
          </cell>
          <cell r="AD92">
            <v>2.8281400000000002E-2</v>
          </cell>
        </row>
        <row r="93">
          <cell r="AC93">
            <v>463523</v>
          </cell>
          <cell r="AD93">
            <v>2.7900000000000001E-2</v>
          </cell>
        </row>
        <row r="94">
          <cell r="AC94">
            <v>732324</v>
          </cell>
          <cell r="AD94">
            <v>2.8195999999999999E-2</v>
          </cell>
        </row>
        <row r="95">
          <cell r="AC95">
            <v>2124246</v>
          </cell>
          <cell r="AD95">
            <v>2.8627E-2</v>
          </cell>
        </row>
        <row r="96">
          <cell r="AC96">
            <v>3156602</v>
          </cell>
          <cell r="AD96">
            <v>2.8645E-2</v>
          </cell>
        </row>
        <row r="97">
          <cell r="L97">
            <v>140</v>
          </cell>
          <cell r="AA97">
            <v>0.4786740006519648</v>
          </cell>
        </row>
        <row r="98">
          <cell r="L98">
            <v>160</v>
          </cell>
          <cell r="AA98">
            <v>0.52926201995516997</v>
          </cell>
        </row>
        <row r="99">
          <cell r="L99">
            <v>180</v>
          </cell>
          <cell r="AA99">
            <v>0.53994552937247775</v>
          </cell>
        </row>
        <row r="100">
          <cell r="L100">
            <v>200</v>
          </cell>
          <cell r="AA100">
            <v>0.52150438049590564</v>
          </cell>
        </row>
        <row r="101">
          <cell r="L101">
            <v>220</v>
          </cell>
          <cell r="AA101">
            <v>0.49226034168118954</v>
          </cell>
        </row>
        <row r="114">
          <cell r="AC114">
            <v>183771</v>
          </cell>
          <cell r="AD114">
            <v>2.8281000000000001E-2</v>
          </cell>
        </row>
        <row r="115">
          <cell r="AC115">
            <v>463523</v>
          </cell>
          <cell r="AD115">
            <v>2.7720000000000002E-2</v>
          </cell>
        </row>
        <row r="116">
          <cell r="AC116">
            <v>732324</v>
          </cell>
          <cell r="AD116">
            <v>2.8257000000000001E-2</v>
          </cell>
        </row>
        <row r="117">
          <cell r="AC117">
            <v>2124246</v>
          </cell>
          <cell r="AD117">
            <v>2.879E-2</v>
          </cell>
        </row>
        <row r="118">
          <cell r="AC118">
            <v>3156602</v>
          </cell>
          <cell r="AD118">
            <v>2.89052227E-2</v>
          </cell>
        </row>
        <row r="119">
          <cell r="L119">
            <v>140</v>
          </cell>
          <cell r="AA119">
            <v>0.47354273265110153</v>
          </cell>
        </row>
        <row r="120">
          <cell r="L120">
            <v>160</v>
          </cell>
          <cell r="AA120">
            <v>0.52359877559829882</v>
          </cell>
        </row>
        <row r="121">
          <cell r="L121">
            <v>180</v>
          </cell>
          <cell r="AA121">
            <v>0.5448506117081815</v>
          </cell>
        </row>
        <row r="122">
          <cell r="L122">
            <v>200</v>
          </cell>
          <cell r="AA122">
            <v>0.52171382000614497</v>
          </cell>
        </row>
        <row r="123">
          <cell r="L123">
            <v>220</v>
          </cell>
          <cell r="AA123">
            <v>0.5006462996711718</v>
          </cell>
        </row>
        <row r="136">
          <cell r="AC136">
            <v>153694</v>
          </cell>
          <cell r="AD136">
            <v>2.7805E-2</v>
          </cell>
        </row>
        <row r="137">
          <cell r="AC137">
            <v>337701</v>
          </cell>
          <cell r="AD137">
            <v>2.8145E-2</v>
          </cell>
        </row>
        <row r="138">
          <cell r="AC138">
            <v>520829</v>
          </cell>
          <cell r="AD138">
            <v>2.8455000000000001E-2</v>
          </cell>
        </row>
        <row r="139">
          <cell r="AC139">
            <v>1402699</v>
          </cell>
          <cell r="AD139">
            <v>2.8757000000000001E-2</v>
          </cell>
        </row>
        <row r="140">
          <cell r="AC140">
            <v>2058634</v>
          </cell>
          <cell r="AD140">
            <v>2.8624E-2</v>
          </cell>
        </row>
        <row r="141">
          <cell r="L141">
            <v>140</v>
          </cell>
          <cell r="AA141">
            <v>0.47926043128063489</v>
          </cell>
        </row>
        <row r="142">
          <cell r="L142">
            <v>160</v>
          </cell>
          <cell r="AA142">
            <v>0.5294630818849998</v>
          </cell>
        </row>
        <row r="143">
          <cell r="L143">
            <v>180</v>
          </cell>
          <cell r="AA143">
            <v>0.53954968869812536</v>
          </cell>
        </row>
        <row r="144">
          <cell r="L144">
            <v>200</v>
          </cell>
          <cell r="AA144">
            <v>0.52414331832492111</v>
          </cell>
        </row>
        <row r="145">
          <cell r="L145">
            <v>220</v>
          </cell>
          <cell r="AA145">
            <v>0.49156919129739968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1"/>
  <sheetViews>
    <sheetView zoomScaleNormal="100" workbookViewId="0">
      <selection activeCell="N83" sqref="N83"/>
    </sheetView>
  </sheetViews>
  <sheetFormatPr defaultRowHeight="14.4" x14ac:dyDescent="0.3"/>
  <cols>
    <col min="2" max="2" width="9.109375" bestFit="1" customWidth="1"/>
    <col min="3" max="3" width="12.6640625" bestFit="1" customWidth="1"/>
  </cols>
  <sheetData>
    <row r="1" spans="1:13" x14ac:dyDescent="0.3">
      <c r="A1" s="16" t="s">
        <v>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6" spans="1:13" x14ac:dyDescent="0.3">
      <c r="A6" s="17" t="s">
        <v>0</v>
      </c>
      <c r="B6" s="17"/>
      <c r="C6" s="17"/>
    </row>
    <row r="8" spans="1:13" ht="14.4" customHeight="1" x14ac:dyDescent="0.3">
      <c r="A8" s="18" t="s">
        <v>4</v>
      </c>
      <c r="B8" s="7" t="s">
        <v>1</v>
      </c>
      <c r="C8" s="6" t="s">
        <v>2</v>
      </c>
    </row>
    <row r="9" spans="1:13" x14ac:dyDescent="0.3">
      <c r="A9" s="18"/>
      <c r="B9" s="1">
        <v>1419545</v>
      </c>
      <c r="C9" s="2">
        <v>2.8743662E-2</v>
      </c>
    </row>
    <row r="10" spans="1:13" x14ac:dyDescent="0.3">
      <c r="A10" s="18"/>
      <c r="B10" s="3">
        <v>1062314</v>
      </c>
      <c r="C10" s="2">
        <v>2.8649999999999998E-2</v>
      </c>
    </row>
    <row r="11" spans="1:13" x14ac:dyDescent="0.3">
      <c r="A11" s="18"/>
      <c r="B11" s="1">
        <v>403129</v>
      </c>
      <c r="C11" s="2">
        <v>2.8369999999999999E-2</v>
      </c>
    </row>
    <row r="12" spans="1:13" x14ac:dyDescent="0.3">
      <c r="A12" s="18"/>
      <c r="B12" s="3">
        <v>254993.5</v>
      </c>
      <c r="C12" s="2">
        <v>2.8014000000000001E-2</v>
      </c>
    </row>
    <row r="13" spans="1:13" x14ac:dyDescent="0.3">
      <c r="A13" s="18"/>
      <c r="B13" s="1">
        <v>106858</v>
      </c>
      <c r="C13" s="2">
        <v>2.8340000000000001E-2</v>
      </c>
    </row>
    <row r="14" spans="1:13" x14ac:dyDescent="0.3">
      <c r="A14" s="4"/>
      <c r="B14" s="1"/>
      <c r="C14" s="2"/>
    </row>
    <row r="15" spans="1:13" x14ac:dyDescent="0.3">
      <c r="A15" s="4"/>
      <c r="B15" s="1"/>
      <c r="C15" s="2"/>
    </row>
    <row r="16" spans="1:13" x14ac:dyDescent="0.3">
      <c r="A16" s="4"/>
      <c r="B16" s="1"/>
      <c r="C16" s="2"/>
    </row>
    <row r="18" spans="1:3" x14ac:dyDescent="0.3">
      <c r="A18" s="18" t="s">
        <v>14</v>
      </c>
      <c r="B18" s="7" t="s">
        <v>1</v>
      </c>
      <c r="C18" s="7" t="s">
        <v>3</v>
      </c>
    </row>
    <row r="19" spans="1:3" x14ac:dyDescent="0.3">
      <c r="A19" s="18"/>
      <c r="B19">
        <v>153694</v>
      </c>
      <c r="C19">
        <v>2.7805E-2</v>
      </c>
    </row>
    <row r="20" spans="1:3" x14ac:dyDescent="0.3">
      <c r="A20" s="18"/>
      <c r="B20">
        <v>337701</v>
      </c>
      <c r="C20">
        <v>2.8145E-2</v>
      </c>
    </row>
    <row r="21" spans="1:3" x14ac:dyDescent="0.3">
      <c r="A21" s="18"/>
      <c r="B21">
        <v>520829</v>
      </c>
      <c r="C21">
        <v>2.8455000000000001E-2</v>
      </c>
    </row>
    <row r="22" spans="1:3" x14ac:dyDescent="0.3">
      <c r="A22" s="18"/>
      <c r="B22">
        <v>1402699</v>
      </c>
      <c r="C22">
        <v>2.8757000000000001E-2</v>
      </c>
    </row>
    <row r="23" spans="1:3" x14ac:dyDescent="0.3">
      <c r="A23" s="18"/>
      <c r="B23">
        <v>2058634</v>
      </c>
      <c r="C23">
        <v>2.8624E-2</v>
      </c>
    </row>
    <row r="24" spans="1:3" x14ac:dyDescent="0.3">
      <c r="A24" s="4"/>
    </row>
    <row r="25" spans="1:3" x14ac:dyDescent="0.3">
      <c r="A25" s="4"/>
    </row>
    <row r="26" spans="1:3" x14ac:dyDescent="0.3">
      <c r="A26" s="4"/>
    </row>
    <row r="27" spans="1:3" x14ac:dyDescent="0.3">
      <c r="A27" s="4"/>
    </row>
    <row r="28" spans="1:3" x14ac:dyDescent="0.3">
      <c r="A28" s="4"/>
    </row>
    <row r="29" spans="1:3" x14ac:dyDescent="0.3">
      <c r="A29" s="4"/>
    </row>
    <row r="30" spans="1:3" x14ac:dyDescent="0.3">
      <c r="A30" s="4"/>
    </row>
    <row r="31" spans="1:3" x14ac:dyDescent="0.3">
      <c r="A31" s="4"/>
    </row>
    <row r="33" spans="1:3" x14ac:dyDescent="0.3">
      <c r="A33" s="18" t="s">
        <v>15</v>
      </c>
      <c r="B33" s="7" t="s">
        <v>1</v>
      </c>
      <c r="C33" s="7" t="s">
        <v>3</v>
      </c>
    </row>
    <row r="34" spans="1:3" x14ac:dyDescent="0.3">
      <c r="A34" s="18"/>
      <c r="B34">
        <v>183771</v>
      </c>
      <c r="C34">
        <v>2.8281000000000001E-2</v>
      </c>
    </row>
    <row r="35" spans="1:3" x14ac:dyDescent="0.3">
      <c r="A35" s="18"/>
      <c r="B35">
        <v>463523</v>
      </c>
      <c r="C35">
        <v>2.7720000000000002E-2</v>
      </c>
    </row>
    <row r="36" spans="1:3" x14ac:dyDescent="0.3">
      <c r="A36" s="18"/>
      <c r="B36">
        <v>732324</v>
      </c>
      <c r="C36">
        <v>2.8257000000000001E-2</v>
      </c>
    </row>
    <row r="37" spans="1:3" x14ac:dyDescent="0.3">
      <c r="A37" s="18"/>
      <c r="B37">
        <v>2124246</v>
      </c>
      <c r="C37">
        <v>2.879E-2</v>
      </c>
    </row>
    <row r="38" spans="1:3" x14ac:dyDescent="0.3">
      <c r="A38" s="18"/>
      <c r="B38">
        <v>3156602</v>
      </c>
      <c r="C38">
        <v>2.89052227E-2</v>
      </c>
    </row>
    <row r="39" spans="1:3" x14ac:dyDescent="0.3">
      <c r="A39" s="4"/>
    </row>
    <row r="40" spans="1:3" x14ac:dyDescent="0.3">
      <c r="A40" s="4"/>
    </row>
    <row r="41" spans="1:3" x14ac:dyDescent="0.3">
      <c r="A41" s="4"/>
    </row>
    <row r="42" spans="1:3" x14ac:dyDescent="0.3">
      <c r="A42" s="4"/>
    </row>
    <row r="43" spans="1:3" x14ac:dyDescent="0.3">
      <c r="A43" s="4"/>
    </row>
    <row r="44" spans="1:3" x14ac:dyDescent="0.3">
      <c r="A44" s="4"/>
    </row>
    <row r="46" spans="1:3" x14ac:dyDescent="0.3">
      <c r="A46" s="18" t="s">
        <v>16</v>
      </c>
      <c r="B46" s="7" t="s">
        <v>1</v>
      </c>
      <c r="C46" s="7" t="s">
        <v>3</v>
      </c>
    </row>
    <row r="47" spans="1:3" x14ac:dyDescent="0.3">
      <c r="A47" s="18"/>
      <c r="B47">
        <v>183771</v>
      </c>
      <c r="C47">
        <v>2.8281400000000002E-2</v>
      </c>
    </row>
    <row r="48" spans="1:3" x14ac:dyDescent="0.3">
      <c r="A48" s="18"/>
      <c r="B48">
        <v>463523</v>
      </c>
      <c r="C48">
        <v>2.7900000000000001E-2</v>
      </c>
    </row>
    <row r="49" spans="1:3" x14ac:dyDescent="0.3">
      <c r="A49" s="18"/>
      <c r="B49">
        <v>732324</v>
      </c>
      <c r="C49">
        <v>2.8195999999999999E-2</v>
      </c>
    </row>
    <row r="50" spans="1:3" x14ac:dyDescent="0.3">
      <c r="A50" s="18"/>
      <c r="B50">
        <v>2124246</v>
      </c>
      <c r="C50">
        <v>2.8627E-2</v>
      </c>
    </row>
    <row r="51" spans="1:3" x14ac:dyDescent="0.3">
      <c r="A51" s="18"/>
      <c r="B51">
        <v>3156602</v>
      </c>
      <c r="C51">
        <v>2.8645E-2</v>
      </c>
    </row>
    <row r="52" spans="1:3" x14ac:dyDescent="0.3">
      <c r="A52" s="4"/>
    </row>
    <row r="53" spans="1:3" x14ac:dyDescent="0.3">
      <c r="A53" s="4"/>
    </row>
    <row r="54" spans="1:3" x14ac:dyDescent="0.3">
      <c r="A54" s="4"/>
    </row>
    <row r="55" spans="1:3" x14ac:dyDescent="0.3">
      <c r="A55" s="4"/>
    </row>
    <row r="56" spans="1:3" x14ac:dyDescent="0.3">
      <c r="A56" s="4"/>
    </row>
    <row r="57" spans="1:3" x14ac:dyDescent="0.3">
      <c r="A57" s="4"/>
    </row>
    <row r="59" spans="1:3" x14ac:dyDescent="0.3">
      <c r="A59" s="18" t="s">
        <v>17</v>
      </c>
      <c r="B59" s="7" t="s">
        <v>1</v>
      </c>
      <c r="C59" s="7" t="s">
        <v>3</v>
      </c>
    </row>
    <row r="60" spans="1:3" x14ac:dyDescent="0.3">
      <c r="A60" s="18"/>
      <c r="B60">
        <v>142738</v>
      </c>
      <c r="C60">
        <v>2.8402E-2</v>
      </c>
    </row>
    <row r="61" spans="1:3" x14ac:dyDescent="0.3">
      <c r="A61" s="18"/>
      <c r="B61">
        <v>352457</v>
      </c>
      <c r="C61">
        <v>2.8101999999999999E-2</v>
      </c>
    </row>
    <row r="62" spans="1:3" x14ac:dyDescent="0.3">
      <c r="A62" s="18"/>
      <c r="B62">
        <v>544733</v>
      </c>
      <c r="C62">
        <v>2.853E-2</v>
      </c>
    </row>
    <row r="63" spans="1:3" x14ac:dyDescent="0.3">
      <c r="A63" s="18"/>
      <c r="B63">
        <v>1428777</v>
      </c>
      <c r="C63">
        <v>2.9309999999999999E-2</v>
      </c>
    </row>
    <row r="64" spans="1:3" x14ac:dyDescent="0.3">
      <c r="A64" s="18"/>
      <c r="B64">
        <v>2120265</v>
      </c>
      <c r="C64">
        <v>2.9411262000000001E-2</v>
      </c>
    </row>
    <row r="65" spans="1:3" x14ac:dyDescent="0.3">
      <c r="A65" s="4"/>
    </row>
    <row r="66" spans="1:3" x14ac:dyDescent="0.3">
      <c r="A66" s="4"/>
    </row>
    <row r="67" spans="1:3" x14ac:dyDescent="0.3">
      <c r="A67" s="4"/>
    </row>
    <row r="68" spans="1:3" x14ac:dyDescent="0.3">
      <c r="A68" s="4"/>
    </row>
    <row r="69" spans="1:3" x14ac:dyDescent="0.3">
      <c r="A69" s="4"/>
    </row>
    <row r="70" spans="1:3" x14ac:dyDescent="0.3">
      <c r="A70" s="4"/>
    </row>
    <row r="71" spans="1:3" x14ac:dyDescent="0.3">
      <c r="A71" s="4"/>
    </row>
    <row r="73" spans="1:3" x14ac:dyDescent="0.3">
      <c r="A73" s="18" t="s">
        <v>18</v>
      </c>
      <c r="B73" s="7" t="s">
        <v>1</v>
      </c>
      <c r="C73" s="7" t="s">
        <v>3</v>
      </c>
    </row>
    <row r="74" spans="1:3" x14ac:dyDescent="0.3">
      <c r="A74" s="18"/>
      <c r="B74">
        <v>144921</v>
      </c>
      <c r="C74">
        <v>2.8369999999999999E-2</v>
      </c>
    </row>
    <row r="75" spans="1:3" x14ac:dyDescent="0.3">
      <c r="A75" s="18"/>
      <c r="B75">
        <v>357021</v>
      </c>
      <c r="C75">
        <v>2.8001000000000002E-2</v>
      </c>
    </row>
    <row r="76" spans="1:3" x14ac:dyDescent="0.3">
      <c r="A76" s="18"/>
      <c r="B76">
        <v>550817</v>
      </c>
      <c r="C76">
        <v>2.8420000000000001E-2</v>
      </c>
    </row>
    <row r="77" spans="1:3" x14ac:dyDescent="0.3">
      <c r="A77" s="18"/>
      <c r="B77">
        <v>1470353</v>
      </c>
      <c r="C77">
        <v>2.8760000000000001E-2</v>
      </c>
    </row>
    <row r="78" spans="1:3" x14ac:dyDescent="0.3">
      <c r="A78" s="18"/>
      <c r="B78">
        <v>2208979</v>
      </c>
      <c r="C78">
        <v>2.8876510000000001E-2</v>
      </c>
    </row>
    <row r="79" spans="1:3" x14ac:dyDescent="0.3">
      <c r="A79" s="4"/>
    </row>
    <row r="80" spans="1:3" x14ac:dyDescent="0.3">
      <c r="A80" s="4"/>
    </row>
    <row r="81" spans="1:3" x14ac:dyDescent="0.3">
      <c r="A81" s="4"/>
    </row>
    <row r="82" spans="1:3" x14ac:dyDescent="0.3">
      <c r="A82" s="4"/>
    </row>
    <row r="83" spans="1:3" x14ac:dyDescent="0.3">
      <c r="A83" s="4"/>
    </row>
    <row r="84" spans="1:3" x14ac:dyDescent="0.3">
      <c r="A84" s="4"/>
    </row>
    <row r="86" spans="1:3" x14ac:dyDescent="0.3">
      <c r="A86" s="18" t="s">
        <v>19</v>
      </c>
      <c r="B86" s="7" t="s">
        <v>1</v>
      </c>
      <c r="C86" s="7" t="s">
        <v>3</v>
      </c>
    </row>
    <row r="87" spans="1:3" x14ac:dyDescent="0.3">
      <c r="A87" s="18"/>
      <c r="B87">
        <v>147060</v>
      </c>
      <c r="C87">
        <v>2.8469999999999999E-2</v>
      </c>
    </row>
    <row r="88" spans="1:3" x14ac:dyDescent="0.3">
      <c r="A88" s="18"/>
      <c r="B88">
        <v>361627</v>
      </c>
      <c r="C88">
        <v>2.8160000000000001E-2</v>
      </c>
    </row>
    <row r="89" spans="1:3" x14ac:dyDescent="0.3">
      <c r="A89" s="18"/>
      <c r="B89">
        <v>550616</v>
      </c>
      <c r="C89">
        <v>2.8539999999999999E-2</v>
      </c>
    </row>
    <row r="90" spans="1:3" x14ac:dyDescent="0.3">
      <c r="A90" s="18"/>
      <c r="B90">
        <v>1488141</v>
      </c>
      <c r="C90">
        <v>2.8899999999999999E-2</v>
      </c>
    </row>
    <row r="91" spans="1:3" x14ac:dyDescent="0.3">
      <c r="A91" s="18"/>
      <c r="B91">
        <v>2225662</v>
      </c>
      <c r="C91">
        <v>2.9094100000000001E-2</v>
      </c>
    </row>
  </sheetData>
  <mergeCells count="9">
    <mergeCell ref="A1:M2"/>
    <mergeCell ref="A6:C6"/>
    <mergeCell ref="A86:A91"/>
    <mergeCell ref="A8:A13"/>
    <mergeCell ref="A18:A23"/>
    <mergeCell ref="A33:A38"/>
    <mergeCell ref="A46:A51"/>
    <mergeCell ref="A59:A64"/>
    <mergeCell ref="A73:A7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D113A-0D47-4D8E-ACE5-38E741575EAC}">
  <dimension ref="A1:AJ122"/>
  <sheetViews>
    <sheetView topLeftCell="A15" zoomScale="70" zoomScaleNormal="70" workbookViewId="0">
      <selection activeCell="A42" sqref="A42:G48"/>
    </sheetView>
  </sheetViews>
  <sheetFormatPr defaultRowHeight="14.4" x14ac:dyDescent="0.3"/>
  <cols>
    <col min="4" max="4" width="11" bestFit="1" customWidth="1"/>
    <col min="5" max="5" width="12" bestFit="1" customWidth="1"/>
    <col min="27" max="27" width="15.33203125" bestFit="1" customWidth="1"/>
    <col min="32" max="32" width="9.6640625" customWidth="1"/>
  </cols>
  <sheetData>
    <row r="1" spans="1:32" x14ac:dyDescent="0.3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</row>
    <row r="2" spans="1:32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AA2" s="19" t="s">
        <v>25</v>
      </c>
      <c r="AB2" s="19"/>
      <c r="AC2" s="19"/>
      <c r="AD2" s="19"/>
      <c r="AE2" s="19"/>
    </row>
    <row r="3" spans="1:32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AA3" t="s">
        <v>23</v>
      </c>
      <c r="AB3">
        <v>6.1575216010359951E-2</v>
      </c>
    </row>
    <row r="4" spans="1:32" x14ac:dyDescent="0.3">
      <c r="AA4" t="s">
        <v>24</v>
      </c>
      <c r="AB4">
        <v>998.2</v>
      </c>
    </row>
    <row r="5" spans="1:32" ht="15" thickBot="1" x14ac:dyDescent="0.35">
      <c r="B5" s="7" t="s">
        <v>8</v>
      </c>
      <c r="C5" s="7" t="s">
        <v>28</v>
      </c>
      <c r="D5" s="7" t="s">
        <v>11</v>
      </c>
      <c r="E5" s="7" t="s">
        <v>12</v>
      </c>
      <c r="F5" s="7" t="s">
        <v>13</v>
      </c>
      <c r="G5" s="7" t="s">
        <v>13</v>
      </c>
    </row>
    <row r="6" spans="1:32" ht="15" thickBot="1" x14ac:dyDescent="0.35">
      <c r="D6" t="s">
        <v>6</v>
      </c>
      <c r="E6" t="s">
        <v>6</v>
      </c>
      <c r="F6" t="s">
        <v>7</v>
      </c>
      <c r="G6" t="s">
        <v>27</v>
      </c>
      <c r="AA6" t="s">
        <v>26</v>
      </c>
      <c r="AB6" s="14">
        <f>0.5*AB4*AB3*0.5^3</f>
        <v>3.8415237888463318</v>
      </c>
    </row>
    <row r="7" spans="1:32" x14ac:dyDescent="0.3">
      <c r="A7" s="18" t="s">
        <v>4</v>
      </c>
      <c r="B7">
        <v>140</v>
      </c>
      <c r="C7" s="15">
        <f>+(PI()*$AB$11*(B7/60))/0.5</f>
        <v>4.1050144006906635</v>
      </c>
      <c r="D7">
        <v>4.0899999999999998E-6</v>
      </c>
      <c r="E7">
        <v>3.32E-2</v>
      </c>
      <c r="F7">
        <v>0.48673742179617868</v>
      </c>
      <c r="G7">
        <f>+F7/$AB$6</f>
        <v>0.12670425814084399</v>
      </c>
    </row>
    <row r="8" spans="1:32" x14ac:dyDescent="0.3">
      <c r="A8" s="18"/>
      <c r="B8">
        <v>160</v>
      </c>
      <c r="C8" s="15">
        <f t="shared" ref="C8:C11" si="0">+(PI()*$AB$11*(B8/60))/0.5</f>
        <v>4.6914450293607581</v>
      </c>
      <c r="D8">
        <v>4.3000000000000003E-6</v>
      </c>
      <c r="E8">
        <v>3.1333324000000003E-2</v>
      </c>
      <c r="F8">
        <v>0.52499488261839333</v>
      </c>
      <c r="G8">
        <f t="shared" ref="G8:G11" si="1">+F8/$AB$6</f>
        <v>0.13666318666116012</v>
      </c>
      <c r="AA8" s="20" t="s">
        <v>31</v>
      </c>
      <c r="AB8" s="20"/>
      <c r="AC8" s="20"/>
      <c r="AD8" s="20"/>
    </row>
    <row r="9" spans="1:32" x14ac:dyDescent="0.3">
      <c r="A9" s="18"/>
      <c r="B9">
        <v>180</v>
      </c>
      <c r="C9" s="15">
        <f t="shared" si="0"/>
        <v>5.2778756580308528</v>
      </c>
      <c r="D9">
        <v>4.4700000000000004E-6</v>
      </c>
      <c r="E9">
        <v>2.8743662E-2</v>
      </c>
      <c r="F9">
        <v>0.54180526425880859</v>
      </c>
      <c r="G9">
        <f t="shared" si="1"/>
        <v>0.14103915374204176</v>
      </c>
      <c r="AA9" s="21" t="s">
        <v>29</v>
      </c>
      <c r="AB9" s="21"/>
      <c r="AC9" s="21"/>
      <c r="AD9" s="21"/>
      <c r="AE9" s="21"/>
      <c r="AF9" s="21"/>
    </row>
    <row r="10" spans="1:32" x14ac:dyDescent="0.3">
      <c r="A10" s="18"/>
      <c r="B10">
        <v>200</v>
      </c>
      <c r="C10" s="15">
        <f t="shared" si="0"/>
        <v>5.8643062867009483</v>
      </c>
      <c r="D10">
        <v>1.5E-6</v>
      </c>
      <c r="E10">
        <v>2.5100000000000001E-2</v>
      </c>
      <c r="F10">
        <v>0.52569317070069199</v>
      </c>
      <c r="G10">
        <f t="shared" si="1"/>
        <v>0.13684496038447433</v>
      </c>
    </row>
    <row r="11" spans="1:32" x14ac:dyDescent="0.3">
      <c r="A11" s="18"/>
      <c r="B11">
        <v>220</v>
      </c>
      <c r="C11" s="15">
        <f t="shared" si="0"/>
        <v>6.450736915371043</v>
      </c>
      <c r="D11">
        <v>4.6999999999999999E-6</v>
      </c>
      <c r="E11">
        <v>2.1531689999999999E-2</v>
      </c>
      <c r="F11">
        <v>0.49605452690473401</v>
      </c>
      <c r="G11">
        <f t="shared" si="1"/>
        <v>0.12912962516202633</v>
      </c>
      <c r="AA11" t="s">
        <v>30</v>
      </c>
      <c r="AB11">
        <v>0.28000000000000003</v>
      </c>
    </row>
    <row r="12" spans="1:32" x14ac:dyDescent="0.3">
      <c r="A12" s="5"/>
      <c r="B12" s="5"/>
      <c r="C12" s="5"/>
    </row>
    <row r="16" spans="1:32" x14ac:dyDescent="0.3">
      <c r="B16" s="7" t="s">
        <v>8</v>
      </c>
      <c r="C16" s="7" t="s">
        <v>28</v>
      </c>
      <c r="D16" s="7" t="s">
        <v>11</v>
      </c>
      <c r="E16" s="7" t="s">
        <v>12</v>
      </c>
      <c r="F16" s="7" t="s">
        <v>13</v>
      </c>
      <c r="G16" s="7" t="s">
        <v>13</v>
      </c>
    </row>
    <row r="17" spans="1:7" x14ac:dyDescent="0.3">
      <c r="B17" s="7"/>
      <c r="D17" s="7" t="s">
        <v>6</v>
      </c>
      <c r="E17" s="7" t="s">
        <v>6</v>
      </c>
      <c r="F17" s="7" t="s">
        <v>7</v>
      </c>
      <c r="G17" t="s">
        <v>27</v>
      </c>
    </row>
    <row r="18" spans="1:7" ht="14.4" customHeight="1" x14ac:dyDescent="0.3">
      <c r="A18" s="18" t="s">
        <v>14</v>
      </c>
      <c r="B18">
        <v>140</v>
      </c>
      <c r="C18" s="15">
        <f>+(PI()*$AB$11*(B18/60))/0.5</f>
        <v>4.1050144006906635</v>
      </c>
      <c r="D18">
        <v>3.7000000000000002E-6</v>
      </c>
      <c r="E18">
        <v>3.2689999999999997E-2</v>
      </c>
      <c r="F18">
        <v>0.47926043128063489</v>
      </c>
      <c r="G18">
        <f>+F18/$AB$6</f>
        <v>0.12475789754892136</v>
      </c>
    </row>
    <row r="19" spans="1:7" x14ac:dyDescent="0.3">
      <c r="A19" s="18"/>
      <c r="B19">
        <v>160</v>
      </c>
      <c r="C19" s="15">
        <f t="shared" ref="C19:C22" si="2">+(PI()*$AB$11*(B19/60))/0.5</f>
        <v>4.6914450293607581</v>
      </c>
      <c r="D19">
        <v>3.8999999999999999E-6</v>
      </c>
      <c r="E19">
        <v>3.1600000000000003E-2</v>
      </c>
      <c r="F19">
        <v>0.5294630818849998</v>
      </c>
      <c r="G19">
        <f t="shared" ref="G19:G22" si="3">+F19/$AB$6</f>
        <v>0.137826318666116</v>
      </c>
    </row>
    <row r="20" spans="1:7" x14ac:dyDescent="0.3">
      <c r="A20" s="18"/>
      <c r="B20">
        <v>180</v>
      </c>
      <c r="C20" s="15">
        <f t="shared" si="2"/>
        <v>5.2778756580308528</v>
      </c>
      <c r="D20">
        <v>3.8999999999999999E-6</v>
      </c>
      <c r="E20">
        <v>2.8624E-2</v>
      </c>
      <c r="F20">
        <v>0.53954968869812536</v>
      </c>
      <c r="G20">
        <f t="shared" si="3"/>
        <v>0.14045199726855273</v>
      </c>
    </row>
    <row r="21" spans="1:7" x14ac:dyDescent="0.3">
      <c r="A21" s="18"/>
      <c r="B21">
        <v>200</v>
      </c>
      <c r="C21" s="15">
        <f t="shared" si="2"/>
        <v>5.8643062867009483</v>
      </c>
      <c r="D21">
        <v>3.7000000000000002E-6</v>
      </c>
      <c r="E21">
        <v>2.5026E-2</v>
      </c>
      <c r="F21">
        <v>0.52414331832492111</v>
      </c>
      <c r="G21">
        <f t="shared" si="3"/>
        <v>0.13644151309091057</v>
      </c>
    </row>
    <row r="22" spans="1:7" x14ac:dyDescent="0.3">
      <c r="A22" s="18"/>
      <c r="B22">
        <v>220</v>
      </c>
      <c r="C22" s="15">
        <f t="shared" si="2"/>
        <v>6.450736915371043</v>
      </c>
      <c r="D22">
        <v>3.4999999999999999E-6</v>
      </c>
      <c r="E22">
        <v>2.1336999999999998E-2</v>
      </c>
      <c r="F22">
        <v>0.49156919129739968</v>
      </c>
      <c r="G22">
        <f t="shared" si="3"/>
        <v>0.12796203233848133</v>
      </c>
    </row>
    <row r="23" spans="1:7" x14ac:dyDescent="0.3">
      <c r="A23" s="4"/>
      <c r="B23" s="4"/>
      <c r="C23" s="4"/>
    </row>
    <row r="26" spans="1:7" x14ac:dyDescent="0.3">
      <c r="B26" s="7" t="s">
        <v>8</v>
      </c>
      <c r="C26" s="7" t="s">
        <v>28</v>
      </c>
      <c r="D26" s="7" t="s">
        <v>11</v>
      </c>
      <c r="E26" s="7" t="s">
        <v>12</v>
      </c>
      <c r="F26" s="7" t="s">
        <v>13</v>
      </c>
      <c r="G26" s="7" t="s">
        <v>13</v>
      </c>
    </row>
    <row r="27" spans="1:7" x14ac:dyDescent="0.3">
      <c r="B27" s="7"/>
      <c r="D27" s="7" t="s">
        <v>6</v>
      </c>
      <c r="E27" s="7" t="s">
        <v>6</v>
      </c>
      <c r="F27" s="7" t="s">
        <v>7</v>
      </c>
      <c r="G27" t="s">
        <v>27</v>
      </c>
    </row>
    <row r="28" spans="1:7" ht="14.4" customHeight="1" x14ac:dyDescent="0.3">
      <c r="A28" s="18" t="s">
        <v>15</v>
      </c>
      <c r="B28">
        <v>140</v>
      </c>
      <c r="C28" s="15">
        <f>+(PI()*$AB$11*(B28/60))/0.5</f>
        <v>4.1050144006906635</v>
      </c>
      <c r="D28">
        <v>3.7000000000000002E-6</v>
      </c>
      <c r="E28">
        <v>3.2300000000000002E-2</v>
      </c>
      <c r="F28">
        <v>0.47354273265110153</v>
      </c>
      <c r="G28">
        <f>+F28/$AB$6</f>
        <v>0.12326950415509821</v>
      </c>
    </row>
    <row r="29" spans="1:7" x14ac:dyDescent="0.3">
      <c r="A29" s="18"/>
      <c r="B29">
        <v>160</v>
      </c>
      <c r="C29" s="15">
        <f t="shared" ref="C29:C32" si="4">+(PI()*$AB$11*(B29/60))/0.5</f>
        <v>4.6914450293607581</v>
      </c>
      <c r="D29">
        <v>3.8999999999999999E-6</v>
      </c>
      <c r="E29">
        <v>3.125E-2</v>
      </c>
      <c r="F29">
        <v>0.52359877559829882</v>
      </c>
      <c r="G29">
        <f t="shared" ref="G29:G32" si="5">+F29/$AB$6</f>
        <v>0.13629976133911786</v>
      </c>
    </row>
    <row r="30" spans="1:7" x14ac:dyDescent="0.3">
      <c r="A30" s="18"/>
      <c r="B30">
        <v>180</v>
      </c>
      <c r="C30" s="15">
        <f t="shared" si="4"/>
        <v>5.2778756580308528</v>
      </c>
      <c r="D30">
        <v>3.1E-6</v>
      </c>
      <c r="E30">
        <v>2.89052227E-2</v>
      </c>
      <c r="F30">
        <v>0.5448506117081815</v>
      </c>
      <c r="G30">
        <f t="shared" si="5"/>
        <v>0.14183189839670587</v>
      </c>
    </row>
    <row r="31" spans="1:7" x14ac:dyDescent="0.3">
      <c r="A31" s="18"/>
      <c r="B31">
        <v>200</v>
      </c>
      <c r="C31" s="15">
        <f t="shared" si="4"/>
        <v>5.8643062867009483</v>
      </c>
      <c r="D31">
        <v>3.7000000000000002E-6</v>
      </c>
      <c r="E31">
        <v>2.4910000000000002E-2</v>
      </c>
      <c r="F31">
        <v>0.52171382000614497</v>
      </c>
      <c r="G31">
        <f t="shared" si="5"/>
        <v>0.13580908219829704</v>
      </c>
    </row>
    <row r="32" spans="1:7" x14ac:dyDescent="0.3">
      <c r="A32" s="18"/>
      <c r="B32">
        <v>220</v>
      </c>
      <c r="C32" s="15">
        <f t="shared" si="4"/>
        <v>6.450736915371043</v>
      </c>
      <c r="D32">
        <v>2.7999999999999999E-6</v>
      </c>
      <c r="E32">
        <v>2.1731E-2</v>
      </c>
      <c r="F32">
        <v>0.5006462996711718</v>
      </c>
      <c r="G32">
        <f t="shared" si="5"/>
        <v>0.1303249250010563</v>
      </c>
    </row>
    <row r="33" spans="1:36" x14ac:dyDescent="0.3">
      <c r="A33" s="4"/>
      <c r="B33" s="4"/>
      <c r="C33" s="4"/>
      <c r="AA33" s="9"/>
      <c r="AB33" s="9"/>
      <c r="AC33" s="9"/>
      <c r="AD33" s="9"/>
      <c r="AE33" s="9"/>
    </row>
    <row r="34" spans="1:36" x14ac:dyDescent="0.3">
      <c r="B34" s="7" t="s">
        <v>8</v>
      </c>
      <c r="C34" s="7" t="s">
        <v>28</v>
      </c>
      <c r="D34" s="7" t="s">
        <v>11</v>
      </c>
      <c r="E34" s="7" t="s">
        <v>12</v>
      </c>
      <c r="F34" s="7" t="s">
        <v>13</v>
      </c>
      <c r="G34" s="7" t="s">
        <v>13</v>
      </c>
      <c r="AA34" s="9"/>
      <c r="AB34" s="9"/>
      <c r="AC34" s="9"/>
      <c r="AD34" s="9"/>
      <c r="AE34" s="9"/>
    </row>
    <row r="35" spans="1:36" x14ac:dyDescent="0.3">
      <c r="B35" s="7"/>
      <c r="D35" s="7" t="s">
        <v>6</v>
      </c>
      <c r="E35" s="7" t="s">
        <v>6</v>
      </c>
      <c r="F35" s="7" t="s">
        <v>7</v>
      </c>
      <c r="G35" t="s">
        <v>27</v>
      </c>
      <c r="AA35" s="9"/>
      <c r="AB35" s="9"/>
      <c r="AC35" s="9"/>
      <c r="AD35" s="9"/>
      <c r="AE35" s="9"/>
    </row>
    <row r="36" spans="1:36" ht="14.4" customHeight="1" x14ac:dyDescent="0.3">
      <c r="A36" s="18" t="s">
        <v>16</v>
      </c>
      <c r="B36">
        <v>140</v>
      </c>
      <c r="C36" s="15">
        <f>+(PI()*$AB$11*(B36/60))/0.5</f>
        <v>4.1050144006906635</v>
      </c>
      <c r="D36">
        <v>3.7000000000000002E-6</v>
      </c>
      <c r="E36">
        <v>3.2649999999999998E-2</v>
      </c>
      <c r="F36">
        <v>0.4786740006519648</v>
      </c>
      <c r="G36">
        <f>+F36/$AB$6</f>
        <v>0.12460524181622155</v>
      </c>
      <c r="AA36" s="9"/>
      <c r="AB36" s="9"/>
      <c r="AC36" s="9"/>
      <c r="AD36" s="9"/>
      <c r="AE36" s="9"/>
    </row>
    <row r="37" spans="1:36" x14ac:dyDescent="0.3">
      <c r="A37" s="18"/>
      <c r="B37">
        <v>160</v>
      </c>
      <c r="C37" s="15">
        <f t="shared" ref="C37:C40" si="6">+(PI()*$AB$11*(B37/60))/0.5</f>
        <v>4.6914450293607581</v>
      </c>
      <c r="D37">
        <v>3.8999999999999999E-6</v>
      </c>
      <c r="E37">
        <v>3.1587999999999998E-2</v>
      </c>
      <c r="F37">
        <v>0.52926201995516997</v>
      </c>
      <c r="G37">
        <f t="shared" ref="G37:G40" si="7">+F37/$AB$6</f>
        <v>0.13777397955776174</v>
      </c>
      <c r="AA37" s="9"/>
      <c r="AB37" s="9">
        <v>140</v>
      </c>
      <c r="AC37" s="9">
        <v>0.55500000000000005</v>
      </c>
      <c r="AD37" s="9"/>
      <c r="AE37" s="9"/>
    </row>
    <row r="38" spans="1:36" x14ac:dyDescent="0.3">
      <c r="A38" s="18"/>
      <c r="B38">
        <v>180</v>
      </c>
      <c r="C38" s="15">
        <f t="shared" si="6"/>
        <v>5.2778756580308528</v>
      </c>
      <c r="D38">
        <v>3.8999999999999999E-6</v>
      </c>
      <c r="E38">
        <v>2.8645E-2</v>
      </c>
      <c r="F38">
        <v>0.53994552937247775</v>
      </c>
      <c r="G38">
        <f t="shared" si="7"/>
        <v>0.14055503988812512</v>
      </c>
      <c r="AA38" s="9"/>
      <c r="AB38" s="9">
        <v>180</v>
      </c>
      <c r="AC38" s="9">
        <v>0.55500000000000005</v>
      </c>
      <c r="AD38" s="9"/>
      <c r="AE38" s="9"/>
      <c r="AF38" s="10"/>
      <c r="AG38" s="10"/>
      <c r="AH38" s="10"/>
      <c r="AI38" s="10"/>
      <c r="AJ38" s="10"/>
    </row>
    <row r="39" spans="1:36" x14ac:dyDescent="0.3">
      <c r="A39" s="18"/>
      <c r="B39">
        <v>200</v>
      </c>
      <c r="C39" s="15">
        <f t="shared" si="6"/>
        <v>5.8643062867009483</v>
      </c>
      <c r="D39">
        <v>3.7000000000000002E-6</v>
      </c>
      <c r="E39">
        <v>2.4899999999999999E-2</v>
      </c>
      <c r="F39">
        <v>0.52150438049590564</v>
      </c>
      <c r="G39">
        <f t="shared" si="7"/>
        <v>0.1357545622937614</v>
      </c>
      <c r="AA39" s="9"/>
      <c r="AB39" s="9"/>
      <c r="AC39" s="9"/>
      <c r="AD39" s="9"/>
      <c r="AE39" s="9"/>
      <c r="AF39" s="10"/>
      <c r="AG39" s="10"/>
      <c r="AH39" s="10"/>
      <c r="AI39" s="10"/>
      <c r="AJ39" s="10"/>
    </row>
    <row r="40" spans="1:36" x14ac:dyDescent="0.3">
      <c r="A40" s="18"/>
      <c r="B40">
        <v>220</v>
      </c>
      <c r="C40" s="15">
        <f t="shared" si="6"/>
        <v>6.450736915371043</v>
      </c>
      <c r="D40">
        <v>3.4999999999999999E-6</v>
      </c>
      <c r="E40">
        <v>2.1367000000000001E-2</v>
      </c>
      <c r="F40">
        <v>0.49226034168118954</v>
      </c>
      <c r="G40">
        <f t="shared" si="7"/>
        <v>0.128141948023449</v>
      </c>
      <c r="AA40" s="9"/>
      <c r="AB40" s="9"/>
      <c r="AC40" s="9"/>
      <c r="AD40" s="9"/>
      <c r="AE40" s="9"/>
      <c r="AF40" s="10"/>
      <c r="AG40" s="10"/>
      <c r="AH40" s="10"/>
      <c r="AI40" s="10"/>
      <c r="AJ40" s="10"/>
    </row>
    <row r="41" spans="1:36" x14ac:dyDescent="0.3">
      <c r="A41" s="4"/>
      <c r="B41" s="4"/>
      <c r="C41" s="4"/>
      <c r="AA41" s="9"/>
      <c r="AB41" s="9"/>
      <c r="AC41" s="9"/>
      <c r="AD41" s="9"/>
      <c r="AE41" s="9"/>
      <c r="AF41" s="10"/>
      <c r="AG41" s="10"/>
      <c r="AH41" s="10"/>
      <c r="AI41" s="10"/>
      <c r="AJ41" s="10"/>
    </row>
    <row r="42" spans="1:36" x14ac:dyDescent="0.3">
      <c r="B42" s="7" t="s">
        <v>8</v>
      </c>
      <c r="C42" s="7" t="s">
        <v>28</v>
      </c>
      <c r="D42" s="7" t="s">
        <v>11</v>
      </c>
      <c r="E42" s="7" t="s">
        <v>12</v>
      </c>
      <c r="F42" s="7" t="s">
        <v>13</v>
      </c>
      <c r="G42" s="7" t="s">
        <v>13</v>
      </c>
      <c r="AA42" s="9"/>
      <c r="AB42" s="9"/>
      <c r="AC42" s="9"/>
      <c r="AD42" s="9"/>
      <c r="AE42" s="9"/>
      <c r="AF42" s="10"/>
      <c r="AG42" s="10"/>
      <c r="AH42" s="10"/>
      <c r="AI42" s="10"/>
      <c r="AJ42" s="10"/>
    </row>
    <row r="43" spans="1:36" x14ac:dyDescent="0.3">
      <c r="B43" s="7"/>
      <c r="D43" s="7" t="s">
        <v>6</v>
      </c>
      <c r="E43" s="7" t="s">
        <v>6</v>
      </c>
      <c r="F43" s="7" t="s">
        <v>7</v>
      </c>
      <c r="G43" t="s">
        <v>27</v>
      </c>
      <c r="AA43" s="10"/>
      <c r="AB43" s="10"/>
      <c r="AC43" s="10"/>
      <c r="AD43" s="10"/>
      <c r="AE43" s="10"/>
      <c r="AF43" s="10"/>
      <c r="AG43" s="10"/>
      <c r="AH43" s="10"/>
      <c r="AI43" s="10"/>
      <c r="AJ43" s="10"/>
    </row>
    <row r="44" spans="1:36" ht="14.4" customHeight="1" x14ac:dyDescent="0.3">
      <c r="A44" s="18" t="s">
        <v>17</v>
      </c>
      <c r="B44">
        <v>140</v>
      </c>
      <c r="C44" s="15">
        <f>+(PI()*$AB$11*(B44/60))/0.5</f>
        <v>4.1050144006906635</v>
      </c>
      <c r="D44">
        <v>3.8E-6</v>
      </c>
      <c r="E44">
        <v>3.2800000000000003E-2</v>
      </c>
      <c r="F44">
        <v>0.4808731155094777</v>
      </c>
      <c r="G44">
        <f>+F44/$AB$6</f>
        <v>0.12517770081384585</v>
      </c>
      <c r="AA44" s="10"/>
      <c r="AB44" s="10"/>
      <c r="AC44" s="10"/>
      <c r="AD44" s="10"/>
      <c r="AE44" s="10"/>
      <c r="AF44" s="10"/>
      <c r="AG44" s="10"/>
      <c r="AH44" s="10"/>
      <c r="AI44" s="10"/>
      <c r="AJ44" s="10"/>
    </row>
    <row r="45" spans="1:36" x14ac:dyDescent="0.3">
      <c r="A45" s="18"/>
      <c r="B45">
        <v>160</v>
      </c>
      <c r="C45" s="15">
        <f t="shared" ref="C45:C48" si="8">+(PI()*$AB$11*(B45/60))/0.5</f>
        <v>4.6914450293607581</v>
      </c>
      <c r="D45">
        <v>3.8999999999999999E-6</v>
      </c>
      <c r="E45">
        <v>3.2599999999999997E-2</v>
      </c>
      <c r="F45">
        <v>0.54621824270414521</v>
      </c>
      <c r="G45">
        <f t="shared" ref="G45:G48" si="9">+F45/$AB$6</f>
        <v>0.14218791102896772</v>
      </c>
      <c r="AA45" s="10"/>
      <c r="AB45" s="10"/>
      <c r="AC45" s="10"/>
      <c r="AD45" s="10"/>
      <c r="AE45" s="10"/>
      <c r="AF45" s="10"/>
      <c r="AG45" s="10"/>
      <c r="AH45" s="10"/>
      <c r="AI45" s="10"/>
      <c r="AJ45" s="10"/>
    </row>
    <row r="46" spans="1:36" x14ac:dyDescent="0.3">
      <c r="A46" s="18"/>
      <c r="B46">
        <v>180</v>
      </c>
      <c r="C46" s="15">
        <f t="shared" si="8"/>
        <v>5.2778756580308528</v>
      </c>
      <c r="D46">
        <v>3.8E-6</v>
      </c>
      <c r="E46">
        <v>2.9411262000000001E-2</v>
      </c>
      <c r="F46">
        <v>0.55438922779202782</v>
      </c>
      <c r="G46">
        <f t="shared" si="9"/>
        <v>0.14431492768616158</v>
      </c>
      <c r="AA46" s="10"/>
      <c r="AB46" s="10"/>
      <c r="AC46" s="10"/>
      <c r="AD46" s="10"/>
      <c r="AE46" s="10"/>
      <c r="AF46" s="10"/>
      <c r="AG46" s="10"/>
      <c r="AH46" s="10"/>
      <c r="AI46" s="10"/>
      <c r="AJ46" s="10"/>
    </row>
    <row r="47" spans="1:36" x14ac:dyDescent="0.3">
      <c r="A47" s="18"/>
      <c r="B47">
        <v>200</v>
      </c>
      <c r="C47" s="15">
        <f t="shared" si="8"/>
        <v>5.8643062867009483</v>
      </c>
      <c r="D47">
        <v>3.5999999999999998E-6</v>
      </c>
      <c r="E47">
        <v>2.5899999999999999E-2</v>
      </c>
      <c r="F47">
        <v>0.54244833151983762</v>
      </c>
      <c r="G47">
        <f t="shared" si="9"/>
        <v>0.1412065527473261</v>
      </c>
      <c r="AA47" s="10"/>
      <c r="AB47" s="10"/>
      <c r="AC47" s="10"/>
      <c r="AD47" s="10"/>
      <c r="AE47" s="10"/>
      <c r="AF47" s="10"/>
      <c r="AG47" s="10"/>
      <c r="AH47" s="10"/>
      <c r="AI47" s="10"/>
      <c r="AJ47" s="10"/>
    </row>
    <row r="48" spans="1:36" x14ac:dyDescent="0.3">
      <c r="A48" s="18"/>
      <c r="B48">
        <v>220</v>
      </c>
      <c r="C48" s="15">
        <f t="shared" si="8"/>
        <v>6.450736915371043</v>
      </c>
      <c r="D48">
        <v>3.36E-6</v>
      </c>
      <c r="E48">
        <v>2.2989699999999998E-2</v>
      </c>
      <c r="F48">
        <v>0.52964466594037729</v>
      </c>
      <c r="G48">
        <f t="shared" si="9"/>
        <v>0.1378735874233484</v>
      </c>
      <c r="AA48" s="10"/>
      <c r="AB48" s="10"/>
      <c r="AC48" s="10"/>
      <c r="AD48" s="10"/>
      <c r="AE48" s="10"/>
      <c r="AF48" s="10"/>
      <c r="AG48" s="10"/>
      <c r="AH48" s="10"/>
      <c r="AI48" s="10"/>
      <c r="AJ48" s="10"/>
    </row>
    <row r="49" spans="1:36" x14ac:dyDescent="0.3">
      <c r="A49" s="4"/>
      <c r="B49" s="4"/>
      <c r="C49" s="4"/>
      <c r="AA49" s="10"/>
      <c r="AB49" s="10"/>
      <c r="AC49" s="10"/>
      <c r="AD49" s="10"/>
      <c r="AE49" s="10"/>
      <c r="AF49" s="10"/>
      <c r="AG49" s="10"/>
      <c r="AH49" s="10"/>
      <c r="AI49" s="10"/>
      <c r="AJ49" s="10"/>
    </row>
    <row r="50" spans="1:36" x14ac:dyDescent="0.3">
      <c r="B50" s="7" t="s">
        <v>8</v>
      </c>
      <c r="C50" s="7" t="s">
        <v>28</v>
      </c>
      <c r="D50" s="7" t="s">
        <v>11</v>
      </c>
      <c r="E50" s="7" t="s">
        <v>12</v>
      </c>
      <c r="F50" s="7" t="s">
        <v>13</v>
      </c>
      <c r="G50" s="7" t="s">
        <v>13</v>
      </c>
      <c r="AA50" s="10"/>
      <c r="AB50" s="10"/>
      <c r="AC50" s="10"/>
      <c r="AD50" s="10"/>
      <c r="AE50" s="10"/>
      <c r="AF50" s="10"/>
      <c r="AG50" s="10"/>
      <c r="AH50" s="10"/>
      <c r="AI50" s="10"/>
      <c r="AJ50" s="10"/>
    </row>
    <row r="51" spans="1:36" x14ac:dyDescent="0.3">
      <c r="B51" s="7"/>
      <c r="D51" s="7" t="s">
        <v>6</v>
      </c>
      <c r="E51" s="7" t="s">
        <v>6</v>
      </c>
      <c r="F51" s="7" t="s">
        <v>7</v>
      </c>
      <c r="G51" t="s">
        <v>27</v>
      </c>
      <c r="AA51" s="10"/>
      <c r="AB51" s="10"/>
      <c r="AC51" s="10"/>
      <c r="AD51" s="10"/>
      <c r="AE51" s="10"/>
      <c r="AF51" s="10"/>
      <c r="AG51" s="10"/>
      <c r="AH51" s="10"/>
      <c r="AI51" s="10"/>
      <c r="AJ51" s="10"/>
    </row>
    <row r="52" spans="1:36" ht="14.4" customHeight="1" x14ac:dyDescent="0.3">
      <c r="A52" s="18" t="s">
        <v>18</v>
      </c>
      <c r="B52">
        <v>140</v>
      </c>
      <c r="C52" s="15">
        <f>+(PI()*$AB$11*(B52/60))/0.5</f>
        <v>4.1050144006906635</v>
      </c>
      <c r="D52">
        <v>3.8999999999999999E-6</v>
      </c>
      <c r="E52">
        <v>3.3500000000000002E-2</v>
      </c>
      <c r="F52">
        <v>0.49113565151120431</v>
      </c>
      <c r="G52">
        <f>+F52/$AB$6</f>
        <v>0.12784917613609256</v>
      </c>
      <c r="AA52" s="10"/>
      <c r="AB52" s="10"/>
      <c r="AC52" s="10"/>
      <c r="AD52" s="10"/>
      <c r="AE52" s="10"/>
      <c r="AF52" s="10"/>
      <c r="AG52" s="10"/>
      <c r="AH52" s="10"/>
      <c r="AI52" s="10"/>
      <c r="AJ52" s="10"/>
    </row>
    <row r="53" spans="1:36" x14ac:dyDescent="0.3">
      <c r="A53" s="18"/>
      <c r="B53">
        <v>160</v>
      </c>
      <c r="C53" s="15">
        <f t="shared" ref="C53:C56" si="10">+(PI()*$AB$11*(B53/60))/0.5</f>
        <v>4.6914450293607581</v>
      </c>
      <c r="D53">
        <v>3.8999999999999999E-6</v>
      </c>
      <c r="E53">
        <v>3.1899999999999998E-2</v>
      </c>
      <c r="F53">
        <v>0.53448963013074335</v>
      </c>
      <c r="G53">
        <f t="shared" ref="G53:G56" si="11">+F53/$AB$6</f>
        <v>0.1391347963749715</v>
      </c>
      <c r="AA53" s="10"/>
      <c r="AB53" s="10"/>
      <c r="AC53" s="10"/>
      <c r="AD53" s="10"/>
      <c r="AE53" s="10"/>
      <c r="AF53" s="10"/>
      <c r="AG53" s="10"/>
      <c r="AH53" s="10"/>
      <c r="AI53" s="10"/>
      <c r="AJ53" s="10"/>
    </row>
    <row r="54" spans="1:36" x14ac:dyDescent="0.3">
      <c r="A54" s="18"/>
      <c r="B54">
        <v>180</v>
      </c>
      <c r="C54" s="15">
        <f t="shared" si="10"/>
        <v>5.2778756580308528</v>
      </c>
      <c r="D54">
        <v>3.8E-6</v>
      </c>
      <c r="E54">
        <v>2.8876510000000001E-2</v>
      </c>
      <c r="F54">
        <v>0.54430939006387324</v>
      </c>
      <c r="G54">
        <f t="shared" si="11"/>
        <v>0.14169101116703944</v>
      </c>
      <c r="AA54" s="10"/>
      <c r="AB54" s="10"/>
      <c r="AC54" s="10"/>
      <c r="AD54" s="10"/>
      <c r="AE54" s="10"/>
      <c r="AF54" s="10"/>
      <c r="AG54" s="10"/>
      <c r="AH54" s="10"/>
      <c r="AI54" s="10"/>
      <c r="AJ54" s="10"/>
    </row>
    <row r="55" spans="1:36" x14ac:dyDescent="0.3">
      <c r="A55" s="18"/>
      <c r="B55">
        <v>200</v>
      </c>
      <c r="C55" s="15">
        <f t="shared" si="10"/>
        <v>5.8643062867009483</v>
      </c>
      <c r="D55">
        <v>3.5999999999999998E-6</v>
      </c>
      <c r="E55">
        <v>2.52E-2</v>
      </c>
      <c r="F55">
        <v>0.52778756580308517</v>
      </c>
      <c r="G55">
        <f t="shared" si="11"/>
        <v>0.13739015942983079</v>
      </c>
      <c r="AA55" s="10"/>
      <c r="AB55" s="10"/>
      <c r="AC55" s="10"/>
      <c r="AD55" s="10"/>
      <c r="AE55" s="10"/>
      <c r="AF55" s="10"/>
      <c r="AG55" s="10"/>
      <c r="AH55" s="10"/>
      <c r="AI55" s="10"/>
      <c r="AJ55" s="10"/>
    </row>
    <row r="56" spans="1:36" x14ac:dyDescent="0.3">
      <c r="A56" s="18"/>
      <c r="B56">
        <v>220</v>
      </c>
      <c r="C56" s="15">
        <f t="shared" si="10"/>
        <v>6.450736915371043</v>
      </c>
      <c r="D56">
        <v>3.3000000000000002E-6</v>
      </c>
      <c r="E56">
        <v>2.1700730000000001E-2</v>
      </c>
      <c r="F56">
        <v>0.49994892893392795</v>
      </c>
      <c r="G56">
        <f t="shared" si="11"/>
        <v>0.13014339007492395</v>
      </c>
      <c r="AA56" s="10"/>
      <c r="AB56" s="10"/>
      <c r="AC56" s="10"/>
      <c r="AD56" s="10"/>
      <c r="AE56" s="10"/>
      <c r="AF56" s="10"/>
      <c r="AG56" s="10"/>
      <c r="AH56" s="10"/>
      <c r="AI56" s="10"/>
      <c r="AJ56" s="10"/>
    </row>
    <row r="57" spans="1:36" x14ac:dyDescent="0.3">
      <c r="A57" s="4"/>
      <c r="B57" s="4"/>
      <c r="C57" s="4"/>
      <c r="AA57" s="10"/>
      <c r="AB57" s="10"/>
      <c r="AC57" s="10"/>
      <c r="AD57" s="10"/>
      <c r="AE57" s="10"/>
      <c r="AF57" s="10"/>
      <c r="AG57" s="10"/>
      <c r="AH57" s="10"/>
      <c r="AI57" s="10"/>
      <c r="AJ57" s="10"/>
    </row>
    <row r="58" spans="1:36" x14ac:dyDescent="0.3">
      <c r="B58" s="7" t="s">
        <v>8</v>
      </c>
      <c r="C58" s="7" t="s">
        <v>28</v>
      </c>
      <c r="D58" s="7" t="s">
        <v>11</v>
      </c>
      <c r="E58" s="7" t="s">
        <v>12</v>
      </c>
      <c r="F58" s="7" t="s">
        <v>13</v>
      </c>
      <c r="G58" s="7" t="s">
        <v>13</v>
      </c>
      <c r="AA58" s="10"/>
      <c r="AB58" s="10"/>
      <c r="AC58" s="10"/>
      <c r="AD58" s="10"/>
      <c r="AE58" s="10"/>
      <c r="AF58" s="10"/>
      <c r="AG58" s="10"/>
      <c r="AH58" s="10"/>
      <c r="AI58" s="10"/>
      <c r="AJ58" s="10"/>
    </row>
    <row r="59" spans="1:36" x14ac:dyDescent="0.3">
      <c r="B59" s="7"/>
      <c r="D59" s="7" t="s">
        <v>6</v>
      </c>
      <c r="E59" s="7" t="s">
        <v>6</v>
      </c>
      <c r="F59" s="7" t="s">
        <v>7</v>
      </c>
      <c r="G59" t="s">
        <v>27</v>
      </c>
      <c r="AA59" s="10"/>
      <c r="AB59" s="10"/>
      <c r="AC59" s="10"/>
      <c r="AD59" s="10"/>
      <c r="AE59" s="10"/>
      <c r="AF59" s="10"/>
      <c r="AG59" s="10"/>
      <c r="AH59" s="10"/>
      <c r="AI59" s="10"/>
      <c r="AJ59" s="10"/>
    </row>
    <row r="60" spans="1:36" ht="14.4" customHeight="1" x14ac:dyDescent="0.3">
      <c r="A60" s="18" t="s">
        <v>5</v>
      </c>
      <c r="B60">
        <v>140</v>
      </c>
      <c r="C60" s="15">
        <f>+(PI()*$AB$11*(B60/60))/0.5</f>
        <v>4.1050144006906635</v>
      </c>
      <c r="D60">
        <v>3.8999999999999999E-6</v>
      </c>
      <c r="E60">
        <v>3.3399999999999999E-2</v>
      </c>
      <c r="F60">
        <v>0.48966957493952906</v>
      </c>
      <c r="G60">
        <f>+F60/$AB$6</f>
        <v>0.12746753680434303</v>
      </c>
      <c r="AA60" s="10"/>
      <c r="AB60" s="10"/>
      <c r="AC60" s="10"/>
      <c r="AD60" s="10"/>
      <c r="AE60" s="10"/>
      <c r="AF60" s="10"/>
      <c r="AG60" s="10"/>
      <c r="AH60" s="10"/>
      <c r="AI60" s="10"/>
      <c r="AJ60" s="10"/>
    </row>
    <row r="61" spans="1:36" x14ac:dyDescent="0.3">
      <c r="A61" s="18"/>
      <c r="B61">
        <v>160</v>
      </c>
      <c r="C61" s="15">
        <f t="shared" ref="C61:C64" si="12">+(PI()*$AB$11*(B61/60))/0.5</f>
        <v>4.6914450293607581</v>
      </c>
      <c r="D61">
        <v>4.0099999999999997E-6</v>
      </c>
      <c r="E61">
        <v>3.2144609999999997E-2</v>
      </c>
      <c r="F61">
        <v>0.53858811001871465</v>
      </c>
      <c r="G61">
        <f t="shared" ref="G61:G64" si="13">+F61/$AB$6</f>
        <v>0.1402016854828487</v>
      </c>
      <c r="AA61" s="10"/>
      <c r="AB61" s="10"/>
      <c r="AC61" s="10"/>
      <c r="AD61" s="10"/>
      <c r="AE61" s="10"/>
      <c r="AF61" s="10"/>
      <c r="AG61" s="10"/>
      <c r="AH61" s="10"/>
      <c r="AI61" s="10"/>
      <c r="AJ61" s="10"/>
    </row>
    <row r="62" spans="1:36" x14ac:dyDescent="0.3">
      <c r="A62" s="18"/>
      <c r="B62">
        <v>180</v>
      </c>
      <c r="C62" s="15">
        <f t="shared" si="12"/>
        <v>5.2778756580308528</v>
      </c>
      <c r="D62">
        <v>3.8E-6</v>
      </c>
      <c r="E62">
        <v>2.9094100000000001E-2</v>
      </c>
      <c r="F62">
        <v>0.54841086493684088</v>
      </c>
      <c r="G62">
        <f t="shared" si="13"/>
        <v>0.14275867990955146</v>
      </c>
      <c r="AA62" s="10"/>
      <c r="AB62" s="10"/>
      <c r="AC62" s="10"/>
      <c r="AD62" s="10"/>
      <c r="AE62" s="10"/>
      <c r="AF62" s="10"/>
      <c r="AG62" s="10"/>
      <c r="AH62" s="10"/>
      <c r="AI62" s="10"/>
      <c r="AJ62" s="10"/>
    </row>
    <row r="63" spans="1:36" x14ac:dyDescent="0.3">
      <c r="A63" s="18"/>
      <c r="B63">
        <v>200</v>
      </c>
      <c r="C63" s="15">
        <f t="shared" si="12"/>
        <v>5.8643062867009483</v>
      </c>
      <c r="D63">
        <v>3.5999999999999998E-6</v>
      </c>
      <c r="E63">
        <v>2.52E-2</v>
      </c>
      <c r="F63">
        <v>0.52778756580308517</v>
      </c>
      <c r="G63">
        <f t="shared" si="13"/>
        <v>0.13739015942983079</v>
      </c>
      <c r="AA63" s="10"/>
      <c r="AB63" s="10"/>
      <c r="AC63" s="10"/>
      <c r="AD63" s="10"/>
      <c r="AE63" s="10"/>
      <c r="AF63" s="10"/>
      <c r="AG63" s="10"/>
      <c r="AH63" s="10"/>
      <c r="AI63" s="10"/>
      <c r="AJ63" s="10"/>
    </row>
    <row r="64" spans="1:36" x14ac:dyDescent="0.3">
      <c r="A64" s="18"/>
      <c r="B64">
        <v>220</v>
      </c>
      <c r="C64" s="15">
        <f t="shared" si="12"/>
        <v>6.450736915371043</v>
      </c>
      <c r="D64">
        <v>3.4000000000000001E-6</v>
      </c>
      <c r="E64">
        <v>2.2197999999999999E-2</v>
      </c>
      <c r="F64">
        <v>0.51140520731216565</v>
      </c>
      <c r="G64">
        <f t="shared" si="13"/>
        <v>0.13312561249705249</v>
      </c>
    </row>
    <row r="65" spans="1:11" x14ac:dyDescent="0.3">
      <c r="A65" s="4"/>
      <c r="B65" s="4"/>
      <c r="C65" s="4"/>
    </row>
    <row r="70" spans="1:11" x14ac:dyDescent="0.3">
      <c r="B70" s="10"/>
      <c r="C70" s="10"/>
      <c r="D70" s="10"/>
      <c r="E70" s="10"/>
      <c r="F70" s="10"/>
      <c r="G70" s="10"/>
      <c r="H70" s="10"/>
      <c r="I70" s="10"/>
      <c r="J70" s="10"/>
      <c r="K70" s="10"/>
    </row>
    <row r="71" spans="1:11" x14ac:dyDescent="0.3">
      <c r="B71" s="10"/>
      <c r="C71" s="10"/>
      <c r="D71" s="10"/>
      <c r="E71" s="10"/>
      <c r="F71" s="10"/>
      <c r="G71" s="10"/>
      <c r="H71" s="10"/>
      <c r="I71" s="10"/>
      <c r="J71" s="10"/>
      <c r="K71" s="10"/>
    </row>
    <row r="72" spans="1:11" x14ac:dyDescent="0.3"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 x14ac:dyDescent="0.3">
      <c r="B73" s="10"/>
      <c r="C73" s="10"/>
      <c r="D73" s="10"/>
      <c r="E73" s="10"/>
      <c r="F73" s="10"/>
      <c r="G73" s="10"/>
      <c r="H73" s="10"/>
      <c r="I73" s="10"/>
      <c r="J73" s="10"/>
      <c r="K73" s="10"/>
    </row>
    <row r="74" spans="1:11" x14ac:dyDescent="0.3">
      <c r="B74" s="10"/>
      <c r="C74" s="10"/>
      <c r="D74" s="10"/>
      <c r="E74" s="10"/>
      <c r="F74" s="10"/>
      <c r="G74" s="10"/>
      <c r="H74" s="10"/>
      <c r="I74" s="10"/>
      <c r="J74" s="10"/>
      <c r="K74" s="10"/>
    </row>
    <row r="75" spans="1:11" x14ac:dyDescent="0.3"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 x14ac:dyDescent="0.3">
      <c r="B76" s="10"/>
      <c r="C76" s="10"/>
      <c r="D76" s="10"/>
      <c r="E76" s="10"/>
      <c r="F76" s="10"/>
      <c r="G76" s="10"/>
      <c r="H76" s="10"/>
      <c r="I76" s="10"/>
      <c r="J76" s="10"/>
      <c r="K76" s="10"/>
    </row>
    <row r="77" spans="1:11" x14ac:dyDescent="0.3">
      <c r="B77" s="10"/>
      <c r="C77" s="10"/>
      <c r="D77" s="10"/>
      <c r="E77" s="10"/>
      <c r="F77" s="10"/>
      <c r="G77" s="10"/>
      <c r="H77" s="10"/>
      <c r="I77" s="10"/>
      <c r="J77" s="10"/>
      <c r="K77" s="10"/>
    </row>
    <row r="78" spans="1:11" x14ac:dyDescent="0.3">
      <c r="B78" s="10"/>
      <c r="C78" s="10"/>
      <c r="D78" s="10"/>
      <c r="E78" s="10"/>
      <c r="F78" s="10"/>
      <c r="G78" s="10"/>
      <c r="H78" s="10"/>
      <c r="I78" s="10"/>
      <c r="J78" s="10"/>
      <c r="K78" s="10"/>
    </row>
    <row r="79" spans="1:11" x14ac:dyDescent="0.3"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 x14ac:dyDescent="0.3">
      <c r="B80" s="10"/>
      <c r="C80" s="10"/>
      <c r="D80" s="10"/>
      <c r="E80" s="10"/>
      <c r="F80" s="10"/>
      <c r="G80" s="10"/>
      <c r="H80" s="10"/>
      <c r="I80" s="10"/>
      <c r="J80" s="10"/>
      <c r="K80" s="10"/>
    </row>
    <row r="81" spans="1:11" x14ac:dyDescent="0.3">
      <c r="B81" s="10"/>
      <c r="C81" s="10"/>
      <c r="D81" s="10"/>
      <c r="E81" s="10"/>
      <c r="F81" s="10"/>
      <c r="G81" s="10"/>
      <c r="H81" s="10"/>
      <c r="I81" s="10"/>
      <c r="J81" s="10"/>
      <c r="K81" s="10"/>
    </row>
    <row r="82" spans="1:11" x14ac:dyDescent="0.3">
      <c r="B82" s="10"/>
      <c r="C82" s="10"/>
      <c r="D82" s="10"/>
      <c r="E82" s="10"/>
      <c r="F82" s="10"/>
      <c r="G82" s="10"/>
      <c r="H82" s="10"/>
      <c r="I82" s="10"/>
      <c r="J82" s="10"/>
      <c r="K82" s="10"/>
    </row>
    <row r="83" spans="1:11" x14ac:dyDescent="0.3">
      <c r="B83" s="11"/>
      <c r="C83" s="11"/>
      <c r="D83" s="11"/>
      <c r="E83" s="11"/>
      <c r="F83" s="11"/>
      <c r="G83" s="11"/>
      <c r="H83" s="10"/>
      <c r="I83" s="10"/>
      <c r="J83" s="10"/>
      <c r="K83" s="10"/>
    </row>
    <row r="84" spans="1:11" x14ac:dyDescent="0.3">
      <c r="A84" s="9"/>
      <c r="B84" s="8"/>
      <c r="C84" s="8"/>
      <c r="D84" s="8"/>
      <c r="E84" s="8"/>
      <c r="F84" s="8"/>
      <c r="G84" s="8"/>
      <c r="H84" s="9"/>
      <c r="I84" s="9"/>
      <c r="J84" s="9"/>
      <c r="K84" s="10"/>
    </row>
    <row r="85" spans="1:11" x14ac:dyDescent="0.3">
      <c r="A85" s="9"/>
      <c r="B85" s="8"/>
      <c r="C85" s="8"/>
      <c r="D85" s="8"/>
      <c r="E85" s="8"/>
      <c r="F85" s="8">
        <v>140</v>
      </c>
      <c r="G85" s="8">
        <v>0.52499488261839333</v>
      </c>
      <c r="H85" s="9"/>
      <c r="I85" s="9">
        <f>+G87/G86</f>
        <v>1.0404258418289738</v>
      </c>
      <c r="J85" s="9"/>
      <c r="K85" s="10"/>
    </row>
    <row r="86" spans="1:11" x14ac:dyDescent="0.3">
      <c r="A86" s="9"/>
      <c r="B86" s="8"/>
      <c r="C86" s="8"/>
      <c r="D86" s="8" t="s">
        <v>20</v>
      </c>
      <c r="E86" s="8">
        <v>160</v>
      </c>
      <c r="F86" s="8">
        <v>160</v>
      </c>
      <c r="G86" s="8">
        <v>0.52499488261839333</v>
      </c>
      <c r="H86" s="9"/>
      <c r="I86" s="9"/>
      <c r="J86" s="9"/>
      <c r="K86" s="10"/>
    </row>
    <row r="87" spans="1:11" x14ac:dyDescent="0.3">
      <c r="A87" s="9"/>
      <c r="B87" s="8"/>
      <c r="C87" s="8"/>
      <c r="D87" s="8">
        <v>18</v>
      </c>
      <c r="E87" s="8">
        <v>160</v>
      </c>
      <c r="F87" s="8">
        <v>140</v>
      </c>
      <c r="G87" s="8">
        <v>0.54621824270414521</v>
      </c>
      <c r="H87" s="9"/>
      <c r="I87" s="9"/>
      <c r="J87" s="9"/>
      <c r="K87" s="10"/>
    </row>
    <row r="88" spans="1:11" x14ac:dyDescent="0.3">
      <c r="A88" s="9"/>
      <c r="B88" s="8"/>
      <c r="C88" s="8"/>
      <c r="D88" s="8"/>
      <c r="E88" s="8"/>
      <c r="F88" s="8">
        <v>160</v>
      </c>
      <c r="G88" s="8">
        <v>0.54621824270414521</v>
      </c>
      <c r="H88" s="9"/>
      <c r="I88" s="9"/>
      <c r="J88" s="9"/>
      <c r="K88" s="10"/>
    </row>
    <row r="89" spans="1:11" x14ac:dyDescent="0.3">
      <c r="A89" s="9"/>
      <c r="B89" s="8"/>
      <c r="C89" s="8"/>
      <c r="D89" s="8"/>
      <c r="E89" s="8"/>
      <c r="F89" s="8"/>
      <c r="G89" s="8"/>
      <c r="H89" s="9"/>
      <c r="I89" s="9"/>
      <c r="J89" s="9"/>
      <c r="K89" s="10"/>
    </row>
    <row r="90" spans="1:11" x14ac:dyDescent="0.3">
      <c r="A90" s="9"/>
      <c r="B90" s="8"/>
      <c r="C90" s="8"/>
      <c r="D90" s="8"/>
      <c r="E90" s="8"/>
      <c r="F90" s="8"/>
      <c r="G90" s="8"/>
      <c r="H90" s="9"/>
      <c r="I90" s="9"/>
      <c r="J90" s="9"/>
      <c r="K90" s="10"/>
    </row>
    <row r="91" spans="1:11" x14ac:dyDescent="0.3">
      <c r="A91" s="9"/>
      <c r="B91" s="8"/>
      <c r="C91" s="8"/>
      <c r="D91" s="8"/>
      <c r="E91" s="8"/>
      <c r="F91" s="8"/>
      <c r="G91" s="8"/>
      <c r="H91" s="9"/>
      <c r="I91" s="9"/>
      <c r="J91" s="9"/>
      <c r="K91" s="10"/>
    </row>
    <row r="92" spans="1:11" x14ac:dyDescent="0.3">
      <c r="A92" s="9"/>
      <c r="B92" s="8"/>
      <c r="C92" s="8"/>
      <c r="D92" s="8"/>
      <c r="E92" s="8"/>
      <c r="F92" s="8"/>
      <c r="G92" s="8"/>
      <c r="H92" s="9"/>
      <c r="I92" s="9"/>
      <c r="J92" s="9"/>
      <c r="K92" s="10"/>
    </row>
    <row r="93" spans="1:11" x14ac:dyDescent="0.3">
      <c r="A93" s="9"/>
      <c r="B93" s="8"/>
      <c r="C93" s="8"/>
      <c r="D93" s="8"/>
      <c r="E93" s="8"/>
      <c r="F93" s="8"/>
      <c r="G93" s="8"/>
      <c r="H93" s="9"/>
      <c r="I93" s="9"/>
      <c r="J93" s="9"/>
      <c r="K93" s="10"/>
    </row>
    <row r="94" spans="1:1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10"/>
    </row>
    <row r="95" spans="1:1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10"/>
    </row>
    <row r="96" spans="1:1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10"/>
    </row>
    <row r="97" spans="1:1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10"/>
    </row>
    <row r="98" spans="1:1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10"/>
    </row>
    <row r="99" spans="1:1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10"/>
    </row>
    <row r="100" spans="1:1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10"/>
    </row>
    <row r="101" spans="1:1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10"/>
    </row>
    <row r="102" spans="1:1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10"/>
    </row>
    <row r="103" spans="1:1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10"/>
    </row>
    <row r="104" spans="1:1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10"/>
    </row>
    <row r="105" spans="1:1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10"/>
    </row>
    <row r="106" spans="1:1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1" x14ac:dyDescent="0.3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1" x14ac:dyDescent="0.3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1" x14ac:dyDescent="0.3">
      <c r="A109" s="9"/>
      <c r="B109" s="9"/>
      <c r="C109" s="9"/>
      <c r="D109" s="9"/>
      <c r="E109" s="9"/>
      <c r="F109" s="9"/>
      <c r="G109" s="9"/>
      <c r="H109" s="9"/>
      <c r="I109" s="9"/>
      <c r="J109" s="9"/>
    </row>
    <row r="110" spans="1:11" x14ac:dyDescent="0.3">
      <c r="A110" s="9"/>
      <c r="B110" s="9"/>
      <c r="C110" s="9"/>
      <c r="D110" s="9"/>
      <c r="E110" s="9"/>
      <c r="F110" s="9"/>
      <c r="G110" s="9"/>
      <c r="H110" s="9"/>
      <c r="I110" s="9"/>
      <c r="J110" s="9"/>
    </row>
    <row r="111" spans="1:11" x14ac:dyDescent="0.3">
      <c r="A111" s="9"/>
      <c r="B111" s="8"/>
      <c r="C111" s="8"/>
      <c r="D111" s="8"/>
      <c r="E111" s="8"/>
      <c r="F111" s="8"/>
      <c r="G111" s="8"/>
      <c r="H111" s="9"/>
      <c r="I111" s="9"/>
      <c r="J111" s="9"/>
    </row>
    <row r="112" spans="1:11" x14ac:dyDescent="0.3">
      <c r="A112" s="9"/>
      <c r="B112" s="8"/>
      <c r="C112" s="8"/>
      <c r="D112" s="8"/>
      <c r="E112" s="8"/>
      <c r="F112" s="8">
        <v>140</v>
      </c>
      <c r="G112" s="8">
        <v>0.52569317070069199</v>
      </c>
      <c r="H112" s="9"/>
      <c r="I112" s="9">
        <f>+G114/G113</f>
        <v>1.0318725099601596</v>
      </c>
      <c r="J112" s="9"/>
    </row>
    <row r="113" spans="1:10" x14ac:dyDescent="0.3">
      <c r="A113" s="9"/>
      <c r="B113" s="8"/>
      <c r="C113" s="8"/>
      <c r="D113" s="8" t="s">
        <v>21</v>
      </c>
      <c r="E113" s="8">
        <v>200</v>
      </c>
      <c r="F113" s="8">
        <v>200</v>
      </c>
      <c r="G113" s="8">
        <v>0.52569317070069199</v>
      </c>
      <c r="H113" s="9"/>
      <c r="I113" s="9"/>
      <c r="J113" s="9"/>
    </row>
    <row r="114" spans="1:10" x14ac:dyDescent="0.3">
      <c r="A114" s="9"/>
      <c r="B114" s="8"/>
      <c r="C114" s="8"/>
      <c r="D114" s="8">
        <v>18</v>
      </c>
      <c r="E114" s="8">
        <v>200</v>
      </c>
      <c r="F114" s="8">
        <v>140</v>
      </c>
      <c r="G114" s="8">
        <v>0.54244833151983762</v>
      </c>
      <c r="H114" s="9"/>
      <c r="I114" s="9"/>
      <c r="J114" s="9"/>
    </row>
    <row r="115" spans="1:10" x14ac:dyDescent="0.3">
      <c r="A115" s="9"/>
      <c r="B115" s="8"/>
      <c r="C115" s="8"/>
      <c r="D115" s="8"/>
      <c r="E115" s="8"/>
      <c r="F115" s="8">
        <v>200</v>
      </c>
      <c r="G115" s="8">
        <v>0.54244833151983762</v>
      </c>
      <c r="H115" s="9"/>
      <c r="I115" s="9"/>
      <c r="J115" s="9"/>
    </row>
    <row r="116" spans="1:10" x14ac:dyDescent="0.3">
      <c r="A116" s="9"/>
      <c r="B116" s="8"/>
      <c r="C116" s="8"/>
      <c r="D116" s="8"/>
      <c r="E116" s="8"/>
      <c r="F116" s="8"/>
      <c r="G116" s="8"/>
      <c r="H116" s="9"/>
      <c r="I116" s="9"/>
      <c r="J116" s="9"/>
    </row>
    <row r="117" spans="1:10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</row>
    <row r="118" spans="1:10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</row>
    <row r="119" spans="1:10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</row>
    <row r="120" spans="1:10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</row>
    <row r="121" spans="1:10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</row>
    <row r="122" spans="1:10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</row>
  </sheetData>
  <mergeCells count="11">
    <mergeCell ref="AA2:AE2"/>
    <mergeCell ref="AA8:AD8"/>
    <mergeCell ref="AA9:AF9"/>
    <mergeCell ref="A60:A64"/>
    <mergeCell ref="A7:A11"/>
    <mergeCell ref="A18:A22"/>
    <mergeCell ref="A1:J3"/>
    <mergeCell ref="A28:A32"/>
    <mergeCell ref="A36:A40"/>
    <mergeCell ref="A44:A48"/>
    <mergeCell ref="A52:A5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26501-46FD-43C5-B833-DB47AAC588C3}">
  <dimension ref="A1:AB22"/>
  <sheetViews>
    <sheetView tabSelected="1" topLeftCell="A7" zoomScale="85" zoomScaleNormal="85" workbookViewId="0">
      <selection activeCell="A7" sqref="A7:G22"/>
    </sheetView>
  </sheetViews>
  <sheetFormatPr defaultRowHeight="14.4" x14ac:dyDescent="0.3"/>
  <cols>
    <col min="5" max="5" width="11.77734375" bestFit="1" customWidth="1"/>
  </cols>
  <sheetData>
    <row r="1" spans="1:28" ht="14.4" customHeight="1" x14ac:dyDescent="0.3">
      <c r="A1" s="22" t="s">
        <v>22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28" ht="14.4" customHeight="1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28" ht="14.4" customHeight="1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28" ht="14.4" customHeight="1" x14ac:dyDescent="0.3">
      <c r="J4" s="10"/>
      <c r="K4" s="9">
        <v>250</v>
      </c>
      <c r="L4" s="9">
        <v>4.76</v>
      </c>
      <c r="M4" s="9">
        <v>250</v>
      </c>
      <c r="N4" s="9">
        <v>4.72</v>
      </c>
      <c r="O4" s="9">
        <v>250</v>
      </c>
      <c r="P4" s="9">
        <v>4.49</v>
      </c>
      <c r="Q4" s="9">
        <v>250</v>
      </c>
      <c r="R4" s="9">
        <v>4.55</v>
      </c>
      <c r="S4" s="9">
        <v>250</v>
      </c>
      <c r="T4" s="9">
        <v>4.6100000000000003</v>
      </c>
      <c r="U4" s="9">
        <v>250</v>
      </c>
      <c r="V4" s="9">
        <v>4.6900000000000004</v>
      </c>
      <c r="W4" s="9"/>
    </row>
    <row r="5" spans="1:28" ht="14.4" customHeight="1" x14ac:dyDescent="0.3">
      <c r="J5" s="10"/>
      <c r="K5" s="9">
        <v>360</v>
      </c>
      <c r="L5" s="9">
        <v>4.76</v>
      </c>
      <c r="M5" s="9">
        <v>350</v>
      </c>
      <c r="N5" s="9">
        <v>4.72</v>
      </c>
      <c r="O5" s="9">
        <v>300</v>
      </c>
      <c r="P5" s="9">
        <v>4.49</v>
      </c>
      <c r="Q5" s="9">
        <v>300</v>
      </c>
      <c r="R5" s="9">
        <v>4.55</v>
      </c>
      <c r="S5" s="9">
        <v>400</v>
      </c>
      <c r="T5" s="9">
        <v>4.6100000000000003</v>
      </c>
      <c r="U5" s="9">
        <v>400</v>
      </c>
      <c r="V5" s="9">
        <v>4.6900000000000004</v>
      </c>
      <c r="W5" s="9"/>
    </row>
    <row r="6" spans="1:28" x14ac:dyDescent="0.3"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8" x14ac:dyDescent="0.3">
      <c r="B7" s="7" t="s">
        <v>8</v>
      </c>
      <c r="C7" s="7" t="s">
        <v>28</v>
      </c>
      <c r="D7" s="7" t="s">
        <v>11</v>
      </c>
      <c r="E7" s="7" t="s">
        <v>12</v>
      </c>
      <c r="F7" s="7" t="s">
        <v>13</v>
      </c>
      <c r="G7" s="7" t="s">
        <v>13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1:28" x14ac:dyDescent="0.3">
      <c r="D8" t="s">
        <v>6</v>
      </c>
      <c r="E8" t="s">
        <v>6</v>
      </c>
      <c r="F8" t="s">
        <v>7</v>
      </c>
      <c r="G8" t="s">
        <v>27</v>
      </c>
      <c r="K8" s="9"/>
      <c r="L8" s="9"/>
      <c r="M8" s="9"/>
      <c r="N8" s="9"/>
      <c r="O8" s="9"/>
      <c r="P8" s="9"/>
      <c r="Q8" s="9"/>
      <c r="R8" s="13">
        <f>+(R5-P5)/P5</f>
        <v>1.336302895322931E-2</v>
      </c>
      <c r="S8" s="9"/>
      <c r="T8" s="9"/>
      <c r="U8" s="9"/>
      <c r="V8" s="13">
        <f>+(V5-T5)/T5</f>
        <v>1.7353579175705004E-2</v>
      </c>
      <c r="W8" s="19" t="s">
        <v>25</v>
      </c>
      <c r="X8" s="19"/>
      <c r="Y8" s="19"/>
      <c r="Z8" s="19"/>
      <c r="AA8" s="19"/>
    </row>
    <row r="9" spans="1:28" x14ac:dyDescent="0.3">
      <c r="A9" s="18" t="s">
        <v>4</v>
      </c>
      <c r="B9">
        <v>250</v>
      </c>
      <c r="C9" s="15">
        <f>+(PI()*$X$17*(B9/60))/1</f>
        <v>3.6651914291880927</v>
      </c>
      <c r="D9" s="12">
        <v>1.5999999999999999E-5</v>
      </c>
      <c r="E9" s="2">
        <v>0.14169999999999999</v>
      </c>
      <c r="F9">
        <v>3.7096973251139471</v>
      </c>
      <c r="G9">
        <f>+F9/$X$12</f>
        <v>0.12071047613595626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t="s">
        <v>23</v>
      </c>
      <c r="X9">
        <v>6.1575216010359951E-2</v>
      </c>
    </row>
    <row r="10" spans="1:28" x14ac:dyDescent="0.3">
      <c r="A10" s="18"/>
      <c r="B10">
        <v>300</v>
      </c>
      <c r="C10" s="15">
        <f t="shared" ref="C10:C13" si="0">+(PI()*$X$17*(B10/60))/1</f>
        <v>4.3982297150257113</v>
      </c>
      <c r="D10" s="12">
        <v>1.2E-5</v>
      </c>
      <c r="E10" s="2">
        <v>0.14299999999999999</v>
      </c>
      <c r="F10">
        <v>4.4924774946334036</v>
      </c>
      <c r="G10">
        <f t="shared" ref="G10:G13" si="1">+F10/$X$12</f>
        <v>0.1461814940362039</v>
      </c>
      <c r="W10" t="s">
        <v>24</v>
      </c>
      <c r="X10">
        <v>998.2</v>
      </c>
    </row>
    <row r="11" spans="1:28" ht="15" thickBot="1" x14ac:dyDescent="0.35">
      <c r="A11" s="18"/>
      <c r="B11">
        <v>350</v>
      </c>
      <c r="C11" s="15">
        <f t="shared" si="0"/>
        <v>5.1312680008633293</v>
      </c>
      <c r="D11" s="12">
        <v>1.2999999999999999E-5</v>
      </c>
      <c r="E11" s="2">
        <v>0.12859999999999999</v>
      </c>
      <c r="F11">
        <v>4.7134361779358862</v>
      </c>
      <c r="G11">
        <f t="shared" si="1"/>
        <v>0.15337130644684238</v>
      </c>
    </row>
    <row r="12" spans="1:28" ht="15" thickBot="1" x14ac:dyDescent="0.35">
      <c r="A12" s="18"/>
      <c r="B12">
        <v>400</v>
      </c>
      <c r="C12" s="15">
        <f t="shared" si="0"/>
        <v>5.8643062867009483</v>
      </c>
      <c r="D12" s="12">
        <v>1.2999999999999999E-5</v>
      </c>
      <c r="E12" s="2">
        <v>0.11</v>
      </c>
      <c r="F12">
        <v>4.6076692252650293</v>
      </c>
      <c r="G12">
        <f t="shared" si="1"/>
        <v>0.14992973747302962</v>
      </c>
      <c r="W12" t="s">
        <v>26</v>
      </c>
      <c r="X12" s="14">
        <f>0.5*X10*X9*1^3</f>
        <v>30.732190310770655</v>
      </c>
    </row>
    <row r="13" spans="1:28" x14ac:dyDescent="0.3">
      <c r="A13" s="18"/>
      <c r="B13">
        <v>450</v>
      </c>
      <c r="C13" s="15">
        <f t="shared" si="0"/>
        <v>6.5973445725385664</v>
      </c>
      <c r="D13" s="12">
        <v>1.2999999999999999E-5</v>
      </c>
      <c r="E13" s="2">
        <v>9.375E-2</v>
      </c>
      <c r="F13">
        <v>4.4178646691106467</v>
      </c>
      <c r="G13">
        <f t="shared" si="1"/>
        <v>0.14375365453735087</v>
      </c>
    </row>
    <row r="14" spans="1:28" x14ac:dyDescent="0.3">
      <c r="W14" s="20" t="s">
        <v>31</v>
      </c>
      <c r="X14" s="20"/>
      <c r="Y14" s="20"/>
      <c r="Z14" s="20"/>
    </row>
    <row r="15" spans="1:28" x14ac:dyDescent="0.3">
      <c r="W15" s="21" t="s">
        <v>29</v>
      </c>
      <c r="X15" s="21"/>
      <c r="Y15" s="21"/>
      <c r="Z15" s="21"/>
      <c r="AA15" s="21"/>
      <c r="AB15" s="21"/>
    </row>
    <row r="16" spans="1:28" x14ac:dyDescent="0.3">
      <c r="B16" s="7" t="s">
        <v>8</v>
      </c>
      <c r="C16" s="7" t="s">
        <v>28</v>
      </c>
      <c r="D16" s="7" t="s">
        <v>11</v>
      </c>
      <c r="E16" s="7" t="s">
        <v>12</v>
      </c>
      <c r="F16" s="7" t="s">
        <v>13</v>
      </c>
      <c r="G16" s="7" t="s">
        <v>13</v>
      </c>
    </row>
    <row r="17" spans="1:24" ht="14.4" customHeight="1" x14ac:dyDescent="0.3">
      <c r="D17" t="s">
        <v>6</v>
      </c>
      <c r="E17" t="s">
        <v>6</v>
      </c>
      <c r="F17" t="s">
        <v>7</v>
      </c>
      <c r="G17" t="s">
        <v>27</v>
      </c>
      <c r="W17" t="s">
        <v>30</v>
      </c>
      <c r="X17">
        <v>0.28000000000000003</v>
      </c>
    </row>
    <row r="18" spans="1:24" x14ac:dyDescent="0.3">
      <c r="A18" s="18" t="s">
        <v>17</v>
      </c>
      <c r="B18">
        <v>250</v>
      </c>
      <c r="C18" s="15">
        <f>+(PI()*$X$17*(B18/60))/1</f>
        <v>3.6651914291880927</v>
      </c>
      <c r="D18">
        <v>1.1E-5</v>
      </c>
      <c r="E18">
        <v>0.14779999999999999</v>
      </c>
      <c r="F18">
        <v>3.8693949516714286</v>
      </c>
      <c r="G18">
        <f>+F18/$X$12</f>
        <v>0.12590690453701014</v>
      </c>
    </row>
    <row r="19" spans="1:24" x14ac:dyDescent="0.3">
      <c r="A19" s="18"/>
      <c r="B19">
        <v>300</v>
      </c>
      <c r="C19" s="15">
        <f t="shared" ref="C19:C22" si="2">+(PI()*$X$17*(B19/60))/1</f>
        <v>4.3982297150257113</v>
      </c>
      <c r="D19">
        <v>1.1E-5</v>
      </c>
      <c r="E19">
        <v>0.14499999999999999</v>
      </c>
      <c r="F19">
        <v>4.5553093477052</v>
      </c>
      <c r="G19">
        <f t="shared" ref="G19:G22" si="3">+F19/$X$12</f>
        <v>0.14822599045629067</v>
      </c>
    </row>
    <row r="20" spans="1:24" x14ac:dyDescent="0.3">
      <c r="A20" s="18"/>
      <c r="B20">
        <v>350</v>
      </c>
      <c r="C20" s="15">
        <f t="shared" si="2"/>
        <v>5.1312680008633293</v>
      </c>
      <c r="D20">
        <v>1.2E-5</v>
      </c>
      <c r="E20">
        <v>0.1298</v>
      </c>
      <c r="F20">
        <v>4.7574184750861432</v>
      </c>
      <c r="G20">
        <f t="shared" si="3"/>
        <v>0.15480245394090311</v>
      </c>
    </row>
    <row r="21" spans="1:24" x14ac:dyDescent="0.3">
      <c r="A21" s="18"/>
      <c r="B21">
        <v>400</v>
      </c>
      <c r="C21" s="15">
        <f t="shared" si="2"/>
        <v>5.8643062867009483</v>
      </c>
      <c r="D21">
        <v>1.1E-5</v>
      </c>
      <c r="E21">
        <v>0.112</v>
      </c>
      <c r="F21">
        <v>4.6914450293607581</v>
      </c>
      <c r="G21">
        <f t="shared" si="3"/>
        <v>0.15265573269981203</v>
      </c>
    </row>
    <row r="22" spans="1:24" x14ac:dyDescent="0.3">
      <c r="A22" s="18"/>
      <c r="B22">
        <v>450</v>
      </c>
      <c r="C22" s="15">
        <f t="shared" si="2"/>
        <v>6.5973445725385664</v>
      </c>
      <c r="D22">
        <v>1.0900000000000001E-5</v>
      </c>
      <c r="E22">
        <v>9.425E-2</v>
      </c>
      <c r="F22">
        <v>4.4414266140125704</v>
      </c>
      <c r="G22">
        <f t="shared" si="3"/>
        <v>0.14452034069488343</v>
      </c>
    </row>
  </sheetData>
  <mergeCells count="6">
    <mergeCell ref="A9:A13"/>
    <mergeCell ref="A18:A22"/>
    <mergeCell ref="A1:N3"/>
    <mergeCell ref="W8:AA8"/>
    <mergeCell ref="W14:Z14"/>
    <mergeCell ref="W15:AB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mesh independance</vt:lpstr>
      <vt:lpstr>CFD results for 0.5 ms</vt:lpstr>
      <vt:lpstr>CFD results for 1 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Barnard</dc:creator>
  <cp:lastModifiedBy>Daniel Barnard</cp:lastModifiedBy>
  <dcterms:created xsi:type="dcterms:W3CDTF">2015-06-05T18:17:20Z</dcterms:created>
  <dcterms:modified xsi:type="dcterms:W3CDTF">2025-02-12T18:24:15Z</dcterms:modified>
</cp:coreProperties>
</file>