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\Desktop\Non_Linear Results\"/>
    </mc:Choice>
  </mc:AlternateContent>
  <bookViews>
    <workbookView xWindow="0" yWindow="0" windowWidth="28800" windowHeight="12435" activeTab="1"/>
  </bookViews>
  <sheets>
    <sheet name="PSO_Fe" sheetId="1" r:id="rId1"/>
    <sheet name="PSO_Mn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1" l="1"/>
  <c r="H63" i="1"/>
  <c r="O97" i="1" l="1"/>
  <c r="P97" i="1" s="1"/>
  <c r="O95" i="1"/>
  <c r="P95" i="1" s="1"/>
  <c r="C99" i="1"/>
  <c r="D99" i="1" s="1"/>
  <c r="C65" i="1"/>
  <c r="C63" i="1"/>
  <c r="AA65" i="1"/>
  <c r="AB65" i="1" s="1"/>
  <c r="AA63" i="1"/>
  <c r="AB63" i="1" s="1"/>
  <c r="AA21" i="1"/>
  <c r="AB21" i="1" s="1"/>
  <c r="AH21" i="1" s="1"/>
  <c r="O19" i="1"/>
  <c r="O17" i="1"/>
  <c r="C99" i="2"/>
  <c r="O97" i="2"/>
  <c r="P97" i="2" s="1"/>
  <c r="V97" i="2" s="1"/>
  <c r="O95" i="2"/>
  <c r="P95" i="2" s="1"/>
  <c r="AA99" i="2"/>
  <c r="AB99" i="2" s="1"/>
  <c r="AA65" i="2"/>
  <c r="AB65" i="2" s="1"/>
  <c r="AA63" i="2"/>
  <c r="AB63" i="2" s="1"/>
  <c r="O67" i="2"/>
  <c r="P67" i="2" s="1"/>
  <c r="C65" i="2"/>
  <c r="D65" i="2" s="1"/>
  <c r="C63" i="2"/>
  <c r="D63" i="2" s="1"/>
  <c r="AA21" i="2"/>
  <c r="AB21" i="2" s="1"/>
  <c r="AH21" i="2" s="1"/>
  <c r="AF95" i="2"/>
  <c r="AF100" i="2"/>
  <c r="T100" i="2"/>
  <c r="H100" i="2"/>
  <c r="AF99" i="2"/>
  <c r="T99" i="2"/>
  <c r="H99" i="2"/>
  <c r="D99" i="2"/>
  <c r="AF98" i="2"/>
  <c r="T98" i="2"/>
  <c r="H98" i="2"/>
  <c r="AF97" i="2"/>
  <c r="T97" i="2"/>
  <c r="H97" i="2"/>
  <c r="AF96" i="2"/>
  <c r="T96" i="2"/>
  <c r="H96" i="2"/>
  <c r="T95" i="2"/>
  <c r="H95" i="2"/>
  <c r="AF68" i="2"/>
  <c r="T68" i="2"/>
  <c r="H68" i="2"/>
  <c r="AF67" i="2"/>
  <c r="T67" i="2"/>
  <c r="H67" i="2"/>
  <c r="AF66" i="2"/>
  <c r="T66" i="2"/>
  <c r="H66" i="2"/>
  <c r="AF65" i="2"/>
  <c r="T65" i="2"/>
  <c r="H65" i="2"/>
  <c r="AF64" i="2"/>
  <c r="T64" i="2"/>
  <c r="H64" i="2"/>
  <c r="AF63" i="2"/>
  <c r="T63" i="2"/>
  <c r="H63" i="2"/>
  <c r="AF22" i="2"/>
  <c r="T22" i="2"/>
  <c r="H22" i="2"/>
  <c r="AF21" i="2"/>
  <c r="T21" i="2"/>
  <c r="H21" i="2"/>
  <c r="C21" i="2"/>
  <c r="D21" i="2" s="1"/>
  <c r="J21" i="2" s="1"/>
  <c r="AF20" i="2"/>
  <c r="T20" i="2"/>
  <c r="H20" i="2"/>
  <c r="AF19" i="2"/>
  <c r="T19" i="2"/>
  <c r="H19" i="2"/>
  <c r="AF18" i="2"/>
  <c r="T18" i="2"/>
  <c r="H18" i="2"/>
  <c r="AF17" i="2"/>
  <c r="T17" i="2"/>
  <c r="H17" i="2"/>
  <c r="H28" i="2" s="1"/>
  <c r="AF96" i="1"/>
  <c r="AF97" i="1"/>
  <c r="AF98" i="1"/>
  <c r="AF99" i="1"/>
  <c r="AF100" i="1"/>
  <c r="AF95" i="1"/>
  <c r="T96" i="1"/>
  <c r="T97" i="1"/>
  <c r="T98" i="1"/>
  <c r="T99" i="1"/>
  <c r="T100" i="1"/>
  <c r="T95" i="1"/>
  <c r="H95" i="1"/>
  <c r="H96" i="1"/>
  <c r="H97" i="1"/>
  <c r="H98" i="1"/>
  <c r="H99" i="1"/>
  <c r="H100" i="1"/>
  <c r="H64" i="1"/>
  <c r="H65" i="1"/>
  <c r="H66" i="1"/>
  <c r="H67" i="1"/>
  <c r="H68" i="1"/>
  <c r="T64" i="1"/>
  <c r="T65" i="1"/>
  <c r="T66" i="1"/>
  <c r="T74" i="1" s="1"/>
  <c r="T67" i="1"/>
  <c r="T68" i="1"/>
  <c r="T63" i="1"/>
  <c r="AF64" i="1"/>
  <c r="AF65" i="1"/>
  <c r="AF66" i="1"/>
  <c r="AF67" i="1"/>
  <c r="AF68" i="1"/>
  <c r="AF63" i="1"/>
  <c r="AF18" i="1"/>
  <c r="AF19" i="1"/>
  <c r="AF20" i="1"/>
  <c r="AF28" i="1" s="1"/>
  <c r="AF21" i="1"/>
  <c r="AF22" i="1"/>
  <c r="AF17" i="1"/>
  <c r="T18" i="1"/>
  <c r="T19" i="1"/>
  <c r="T20" i="1"/>
  <c r="T21" i="1"/>
  <c r="T22" i="1"/>
  <c r="T17" i="1"/>
  <c r="H17" i="1"/>
  <c r="J10" i="2"/>
  <c r="AA100" i="2" s="1"/>
  <c r="AB100" i="2" s="1"/>
  <c r="AH100" i="2" s="1"/>
  <c r="I10" i="2"/>
  <c r="O100" i="2" s="1"/>
  <c r="P100" i="2" s="1"/>
  <c r="H10" i="2"/>
  <c r="C100" i="2" s="1"/>
  <c r="D100" i="2" s="1"/>
  <c r="G10" i="2"/>
  <c r="F10" i="2"/>
  <c r="O68" i="2" s="1"/>
  <c r="P68" i="2" s="1"/>
  <c r="E10" i="2"/>
  <c r="C68" i="2" s="1"/>
  <c r="D68" i="2" s="1"/>
  <c r="D10" i="2"/>
  <c r="AA22" i="2" s="1"/>
  <c r="AB22" i="2" s="1"/>
  <c r="C10" i="2"/>
  <c r="O22" i="2" s="1"/>
  <c r="P22" i="2" s="1"/>
  <c r="V22" i="2" s="1"/>
  <c r="B10" i="2"/>
  <c r="C22" i="2" s="1"/>
  <c r="A10" i="2"/>
  <c r="J9" i="2"/>
  <c r="I9" i="2"/>
  <c r="O99" i="2" s="1"/>
  <c r="P99" i="2" s="1"/>
  <c r="H9" i="2"/>
  <c r="AA67" i="2" s="1"/>
  <c r="AB67" i="2" s="1"/>
  <c r="G9" i="2"/>
  <c r="F9" i="2"/>
  <c r="E9" i="2"/>
  <c r="C67" i="2" s="1"/>
  <c r="D67" i="2" s="1"/>
  <c r="D9" i="2"/>
  <c r="C9" i="2"/>
  <c r="O21" i="2" s="1"/>
  <c r="P21" i="2" s="1"/>
  <c r="V21" i="2" s="1"/>
  <c r="B9" i="2"/>
  <c r="A9" i="2"/>
  <c r="J8" i="2"/>
  <c r="AA98" i="2" s="1"/>
  <c r="AB98" i="2" s="1"/>
  <c r="AH98" i="2" s="1"/>
  <c r="I8" i="2"/>
  <c r="O98" i="2" s="1"/>
  <c r="P98" i="2" s="1"/>
  <c r="V98" i="2" s="1"/>
  <c r="H8" i="2"/>
  <c r="AA66" i="2" s="1"/>
  <c r="AB66" i="2" s="1"/>
  <c r="G8" i="2"/>
  <c r="F8" i="2"/>
  <c r="O66" i="2" s="1"/>
  <c r="P66" i="2" s="1"/>
  <c r="E8" i="2"/>
  <c r="C66" i="2" s="1"/>
  <c r="D66" i="2" s="1"/>
  <c r="D8" i="2"/>
  <c r="AA20" i="2" s="1"/>
  <c r="AB20" i="2" s="1"/>
  <c r="AH20" i="2" s="1"/>
  <c r="C8" i="2"/>
  <c r="O20" i="2" s="1"/>
  <c r="P20" i="2" s="1"/>
  <c r="B8" i="2"/>
  <c r="C20" i="2" s="1"/>
  <c r="D20" i="2" s="1"/>
  <c r="A8" i="2"/>
  <c r="J7" i="2"/>
  <c r="AA97" i="2" s="1"/>
  <c r="AB97" i="2" s="1"/>
  <c r="I7" i="2"/>
  <c r="H7" i="2"/>
  <c r="C97" i="2" s="1"/>
  <c r="D97" i="2" s="1"/>
  <c r="J97" i="2" s="1"/>
  <c r="G7" i="2"/>
  <c r="F7" i="2"/>
  <c r="O65" i="2" s="1"/>
  <c r="P65" i="2" s="1"/>
  <c r="E7" i="2"/>
  <c r="D7" i="2"/>
  <c r="AA19" i="2" s="1"/>
  <c r="AB19" i="2" s="1"/>
  <c r="C7" i="2"/>
  <c r="O19" i="2" s="1"/>
  <c r="P19" i="2" s="1"/>
  <c r="B7" i="2"/>
  <c r="C19" i="2" s="1"/>
  <c r="A7" i="2"/>
  <c r="J6" i="2"/>
  <c r="AA96" i="2" s="1"/>
  <c r="AB96" i="2" s="1"/>
  <c r="I6" i="2"/>
  <c r="O96" i="2" s="1"/>
  <c r="P96" i="2" s="1"/>
  <c r="H6" i="2"/>
  <c r="C96" i="2" s="1"/>
  <c r="D96" i="2" s="1"/>
  <c r="G6" i="2"/>
  <c r="F6" i="2"/>
  <c r="O64" i="2" s="1"/>
  <c r="P64" i="2" s="1"/>
  <c r="O74" i="2" s="1"/>
  <c r="E6" i="2"/>
  <c r="C64" i="2" s="1"/>
  <c r="D64" i="2" s="1"/>
  <c r="D6" i="2"/>
  <c r="AA18" i="2" s="1"/>
  <c r="AB18" i="2" s="1"/>
  <c r="C6" i="2"/>
  <c r="O18" i="2" s="1"/>
  <c r="P18" i="2" s="1"/>
  <c r="V18" i="2" s="1"/>
  <c r="B6" i="2"/>
  <c r="C18" i="2" s="1"/>
  <c r="A6" i="2"/>
  <c r="J5" i="2"/>
  <c r="AA95" i="2" s="1"/>
  <c r="AB95" i="2" s="1"/>
  <c r="AH95" i="2" s="1"/>
  <c r="I5" i="2"/>
  <c r="H5" i="2"/>
  <c r="C95" i="2" s="1"/>
  <c r="D95" i="2" s="1"/>
  <c r="G5" i="2"/>
  <c r="F5" i="2"/>
  <c r="O63" i="2" s="1"/>
  <c r="P63" i="2" s="1"/>
  <c r="E5" i="2"/>
  <c r="D5" i="2"/>
  <c r="AA17" i="2" s="1"/>
  <c r="AB17" i="2" s="1"/>
  <c r="C5" i="2"/>
  <c r="O17" i="2" s="1"/>
  <c r="P17" i="2" s="1"/>
  <c r="B5" i="2"/>
  <c r="C17" i="2" s="1"/>
  <c r="D17" i="2" s="1"/>
  <c r="A5" i="2"/>
  <c r="J4" i="2"/>
  <c r="I4" i="2"/>
  <c r="H4" i="2"/>
  <c r="G4" i="2"/>
  <c r="F4" i="2"/>
  <c r="E4" i="2"/>
  <c r="D4" i="2"/>
  <c r="C4" i="2"/>
  <c r="B4" i="2"/>
  <c r="A4" i="2"/>
  <c r="J3" i="2"/>
  <c r="I3" i="2"/>
  <c r="H3" i="2"/>
  <c r="G3" i="2"/>
  <c r="F3" i="2"/>
  <c r="E3" i="2"/>
  <c r="D3" i="2"/>
  <c r="C3" i="2"/>
  <c r="B3" i="2"/>
  <c r="A3" i="2"/>
  <c r="H2" i="2"/>
  <c r="E2" i="2"/>
  <c r="B2" i="2"/>
  <c r="A2" i="2"/>
  <c r="A1" i="2"/>
  <c r="T106" i="1"/>
  <c r="D65" i="1"/>
  <c r="D63" i="1"/>
  <c r="H22" i="1"/>
  <c r="H21" i="1"/>
  <c r="H20" i="1"/>
  <c r="P19" i="1"/>
  <c r="V19" i="1" s="1"/>
  <c r="H19" i="1"/>
  <c r="H18" i="1"/>
  <c r="H28" i="1" s="1"/>
  <c r="P17" i="1"/>
  <c r="V17" i="1" s="1"/>
  <c r="J10" i="1"/>
  <c r="AA100" i="1" s="1"/>
  <c r="AB100" i="1" s="1"/>
  <c r="AH100" i="1" s="1"/>
  <c r="I10" i="1"/>
  <c r="O100" i="1" s="1"/>
  <c r="P100" i="1" s="1"/>
  <c r="V100" i="1" s="1"/>
  <c r="H10" i="1"/>
  <c r="C100" i="1" s="1"/>
  <c r="D100" i="1" s="1"/>
  <c r="G10" i="1"/>
  <c r="AA68" i="1" s="1"/>
  <c r="AB68" i="1" s="1"/>
  <c r="F10" i="1"/>
  <c r="O68" i="1" s="1"/>
  <c r="P68" i="1" s="1"/>
  <c r="V68" i="1" s="1"/>
  <c r="E10" i="1"/>
  <c r="C68" i="1" s="1"/>
  <c r="D68" i="1" s="1"/>
  <c r="J68" i="1" s="1"/>
  <c r="D10" i="1"/>
  <c r="AA22" i="1" s="1"/>
  <c r="AB22" i="1" s="1"/>
  <c r="AH22" i="1" s="1"/>
  <c r="C10" i="1"/>
  <c r="O22" i="1" s="1"/>
  <c r="P22" i="1" s="1"/>
  <c r="B10" i="1"/>
  <c r="C22" i="1" s="1"/>
  <c r="A10" i="1"/>
  <c r="J9" i="1"/>
  <c r="AA99" i="1" s="1"/>
  <c r="AB99" i="1" s="1"/>
  <c r="I9" i="1"/>
  <c r="O99" i="1" s="1"/>
  <c r="P99" i="1" s="1"/>
  <c r="H9" i="1"/>
  <c r="G9" i="1"/>
  <c r="AA67" i="1" s="1"/>
  <c r="AB67" i="1" s="1"/>
  <c r="F9" i="1"/>
  <c r="O67" i="1" s="1"/>
  <c r="P67" i="1" s="1"/>
  <c r="E9" i="1"/>
  <c r="C67" i="1" s="1"/>
  <c r="D67" i="1" s="1"/>
  <c r="D9" i="1"/>
  <c r="C9" i="1"/>
  <c r="O21" i="1" s="1"/>
  <c r="P21" i="1" s="1"/>
  <c r="B9" i="1"/>
  <c r="C21" i="1" s="1"/>
  <c r="A9" i="1"/>
  <c r="J8" i="1"/>
  <c r="AA98" i="1" s="1"/>
  <c r="AB98" i="1" s="1"/>
  <c r="AH98" i="1" s="1"/>
  <c r="I8" i="1"/>
  <c r="O98" i="1" s="1"/>
  <c r="P98" i="1" s="1"/>
  <c r="H8" i="1"/>
  <c r="C98" i="1" s="1"/>
  <c r="D98" i="1" s="1"/>
  <c r="G8" i="1"/>
  <c r="AA66" i="1" s="1"/>
  <c r="AB66" i="1" s="1"/>
  <c r="F8" i="1"/>
  <c r="O66" i="1" s="1"/>
  <c r="P66" i="1" s="1"/>
  <c r="E8" i="1"/>
  <c r="C66" i="1" s="1"/>
  <c r="D66" i="1" s="1"/>
  <c r="D8" i="1"/>
  <c r="AA20" i="1" s="1"/>
  <c r="AB20" i="1" s="1"/>
  <c r="AH20" i="1" s="1"/>
  <c r="C8" i="1"/>
  <c r="O20" i="1" s="1"/>
  <c r="P20" i="1" s="1"/>
  <c r="V20" i="1" s="1"/>
  <c r="B8" i="1"/>
  <c r="C20" i="1" s="1"/>
  <c r="A8" i="1"/>
  <c r="J7" i="1"/>
  <c r="AA97" i="1" s="1"/>
  <c r="AB97" i="1" s="1"/>
  <c r="I7" i="1"/>
  <c r="H7" i="1"/>
  <c r="C97" i="1" s="1"/>
  <c r="D97" i="1" s="1"/>
  <c r="J97" i="1" s="1"/>
  <c r="G7" i="1"/>
  <c r="F7" i="1"/>
  <c r="O65" i="1" s="1"/>
  <c r="P65" i="1" s="1"/>
  <c r="E7" i="1"/>
  <c r="D7" i="1"/>
  <c r="AA19" i="1" s="1"/>
  <c r="AB19" i="1" s="1"/>
  <c r="C7" i="1"/>
  <c r="B7" i="1"/>
  <c r="C19" i="1" s="1"/>
  <c r="A7" i="1"/>
  <c r="J6" i="1"/>
  <c r="AA96" i="1" s="1"/>
  <c r="AB96" i="1" s="1"/>
  <c r="AH96" i="1" s="1"/>
  <c r="I6" i="1"/>
  <c r="O96" i="1" s="1"/>
  <c r="P96" i="1" s="1"/>
  <c r="H6" i="1"/>
  <c r="C96" i="1" s="1"/>
  <c r="D96" i="1" s="1"/>
  <c r="G6" i="1"/>
  <c r="AA64" i="1" s="1"/>
  <c r="AB64" i="1" s="1"/>
  <c r="F6" i="1"/>
  <c r="O64" i="1" s="1"/>
  <c r="P64" i="1" s="1"/>
  <c r="O74" i="1" s="1"/>
  <c r="E6" i="1"/>
  <c r="C64" i="1" s="1"/>
  <c r="D64" i="1" s="1"/>
  <c r="D6" i="1"/>
  <c r="AA18" i="1" s="1"/>
  <c r="AB18" i="1" s="1"/>
  <c r="AH18" i="1" s="1"/>
  <c r="C6" i="1"/>
  <c r="O18" i="1" s="1"/>
  <c r="P18" i="1" s="1"/>
  <c r="B6" i="1"/>
  <c r="C18" i="1" s="1"/>
  <c r="A6" i="1"/>
  <c r="J5" i="1"/>
  <c r="AA95" i="1" s="1"/>
  <c r="AB95" i="1" s="1"/>
  <c r="I5" i="1"/>
  <c r="H5" i="1"/>
  <c r="C95" i="1" s="1"/>
  <c r="D95" i="1" s="1"/>
  <c r="G5" i="1"/>
  <c r="F5" i="1"/>
  <c r="O63" i="1" s="1"/>
  <c r="P63" i="1" s="1"/>
  <c r="E5" i="1"/>
  <c r="D5" i="1"/>
  <c r="AA17" i="1" s="1"/>
  <c r="AB17" i="1" s="1"/>
  <c r="C5" i="1"/>
  <c r="B5" i="1"/>
  <c r="C17" i="1" s="1"/>
  <c r="A5" i="1"/>
  <c r="J4" i="1"/>
  <c r="I4" i="1"/>
  <c r="H4" i="1"/>
  <c r="G4" i="1"/>
  <c r="F4" i="1"/>
  <c r="E4" i="1"/>
  <c r="D4" i="1"/>
  <c r="C4" i="1"/>
  <c r="B4" i="1"/>
  <c r="A4" i="1"/>
  <c r="J3" i="1"/>
  <c r="I3" i="1"/>
  <c r="H3" i="1"/>
  <c r="G3" i="1"/>
  <c r="F3" i="1"/>
  <c r="E3" i="1"/>
  <c r="D3" i="1"/>
  <c r="C3" i="1"/>
  <c r="B3" i="1"/>
  <c r="A3" i="1"/>
  <c r="H2" i="1"/>
  <c r="E2" i="1"/>
  <c r="B2" i="1"/>
  <c r="A2" i="1"/>
  <c r="J1" i="1"/>
  <c r="I1" i="1"/>
  <c r="H1" i="1"/>
  <c r="G1" i="1"/>
  <c r="F1" i="1"/>
  <c r="E1" i="1"/>
  <c r="D1" i="1"/>
  <c r="C1" i="1"/>
  <c r="B1" i="1"/>
  <c r="A1" i="1"/>
  <c r="J17" i="2" l="1"/>
  <c r="J20" i="2"/>
  <c r="V17" i="2"/>
  <c r="J100" i="2"/>
  <c r="V100" i="2"/>
  <c r="T106" i="2"/>
  <c r="AH97" i="2"/>
  <c r="AF106" i="2"/>
  <c r="AH96" i="2"/>
  <c r="AH99" i="2"/>
  <c r="AH107" i="2" s="1"/>
  <c r="V99" i="2"/>
  <c r="H106" i="2"/>
  <c r="K107" i="2" s="1"/>
  <c r="J99" i="2"/>
  <c r="H74" i="2"/>
  <c r="T74" i="2"/>
  <c r="W75" i="2" s="1"/>
  <c r="AF74" i="2"/>
  <c r="AI75" i="2" s="1"/>
  <c r="AH17" i="2"/>
  <c r="AF28" i="2"/>
  <c r="AI29" i="2" s="1"/>
  <c r="AH22" i="2"/>
  <c r="V20" i="2"/>
  <c r="T28" i="2"/>
  <c r="AH17" i="1"/>
  <c r="T28" i="1"/>
  <c r="V18" i="1"/>
  <c r="V22" i="1"/>
  <c r="J65" i="1"/>
  <c r="J67" i="1"/>
  <c r="H106" i="1"/>
  <c r="J99" i="1"/>
  <c r="J100" i="1"/>
  <c r="V98" i="1"/>
  <c r="V97" i="1"/>
  <c r="AH97" i="1"/>
  <c r="AF106" i="1"/>
  <c r="AH95" i="1"/>
  <c r="AH64" i="1"/>
  <c r="AH65" i="1"/>
  <c r="AH68" i="1"/>
  <c r="V65" i="1"/>
  <c r="V66" i="1"/>
  <c r="J66" i="1"/>
  <c r="H74" i="1"/>
  <c r="AA68" i="2"/>
  <c r="AB68" i="2" s="1"/>
  <c r="AA64" i="2"/>
  <c r="AB64" i="2" s="1"/>
  <c r="AA74" i="2" s="1"/>
  <c r="C98" i="2"/>
  <c r="D98" i="2" s="1"/>
  <c r="J98" i="2" s="1"/>
  <c r="V66" i="2"/>
  <c r="AA106" i="1"/>
  <c r="Z108" i="1"/>
  <c r="O106" i="1"/>
  <c r="N108" i="1"/>
  <c r="B108" i="1"/>
  <c r="C106" i="1"/>
  <c r="K107" i="1" s="1"/>
  <c r="B76" i="1"/>
  <c r="C74" i="1"/>
  <c r="J64" i="1"/>
  <c r="V64" i="1"/>
  <c r="W75" i="1"/>
  <c r="N76" i="1"/>
  <c r="V67" i="1"/>
  <c r="AH66" i="1"/>
  <c r="AA74" i="1"/>
  <c r="Z76" i="1"/>
  <c r="AH67" i="1"/>
  <c r="AA28" i="1"/>
  <c r="C106" i="2"/>
  <c r="B108" i="2"/>
  <c r="O106" i="2"/>
  <c r="N108" i="2"/>
  <c r="AH67" i="2"/>
  <c r="AH65" i="2"/>
  <c r="V64" i="2"/>
  <c r="N76" i="2"/>
  <c r="V68" i="2"/>
  <c r="B76" i="2"/>
  <c r="AA28" i="2"/>
  <c r="AA106" i="2"/>
  <c r="AI107" i="2" s="1"/>
  <c r="Z108" i="2"/>
  <c r="J65" i="2"/>
  <c r="J67" i="2"/>
  <c r="C74" i="2"/>
  <c r="J64" i="2"/>
  <c r="J66" i="2"/>
  <c r="J68" i="2"/>
  <c r="V65" i="2"/>
  <c r="V67" i="2"/>
  <c r="AH64" i="2"/>
  <c r="AH66" i="2"/>
  <c r="AH68" i="2"/>
  <c r="Z76" i="2"/>
  <c r="AH18" i="2"/>
  <c r="V19" i="2"/>
  <c r="V29" i="2" s="1"/>
  <c r="W107" i="2"/>
  <c r="D18" i="2"/>
  <c r="AH19" i="2"/>
  <c r="D22" i="2"/>
  <c r="J22" i="2" s="1"/>
  <c r="N30" i="2"/>
  <c r="J63" i="2"/>
  <c r="V63" i="2"/>
  <c r="AH63" i="2"/>
  <c r="O28" i="2"/>
  <c r="D19" i="2"/>
  <c r="J19" i="2" s="1"/>
  <c r="Z30" i="2"/>
  <c r="J95" i="2"/>
  <c r="V95" i="2"/>
  <c r="J96" i="2"/>
  <c r="V96" i="2"/>
  <c r="AH99" i="1"/>
  <c r="AH107" i="1" s="1"/>
  <c r="V99" i="1"/>
  <c r="J98" i="1"/>
  <c r="AF74" i="1"/>
  <c r="AI75" i="1" s="1"/>
  <c r="V21" i="1"/>
  <c r="D20" i="1"/>
  <c r="J20" i="1" s="1"/>
  <c r="W107" i="1"/>
  <c r="D17" i="1"/>
  <c r="D19" i="1"/>
  <c r="J19" i="1" s="1"/>
  <c r="D21" i="1"/>
  <c r="J21" i="1" s="1"/>
  <c r="AI29" i="1"/>
  <c r="D18" i="1"/>
  <c r="AH19" i="1"/>
  <c r="AH29" i="1" s="1"/>
  <c r="D22" i="1"/>
  <c r="J22" i="1" s="1"/>
  <c r="N30" i="1"/>
  <c r="J63" i="1"/>
  <c r="V63" i="1"/>
  <c r="AH63" i="1"/>
  <c r="Z30" i="1"/>
  <c r="J95" i="1"/>
  <c r="V95" i="1"/>
  <c r="J96" i="1"/>
  <c r="V96" i="1"/>
  <c r="W29" i="1"/>
  <c r="W29" i="2" l="1"/>
  <c r="K75" i="2"/>
  <c r="AD113" i="2"/>
  <c r="V29" i="1"/>
  <c r="J75" i="1"/>
  <c r="F81" i="1" s="1"/>
  <c r="AI107" i="1"/>
  <c r="AH75" i="1"/>
  <c r="AD81" i="1" s="1"/>
  <c r="K75" i="1"/>
  <c r="V75" i="2"/>
  <c r="R81" i="2" s="1"/>
  <c r="AD113" i="1"/>
  <c r="V75" i="1"/>
  <c r="R81" i="1" s="1"/>
  <c r="AH75" i="2"/>
  <c r="AD81" i="2" s="1"/>
  <c r="AH29" i="2"/>
  <c r="AD35" i="2" s="1"/>
  <c r="R35" i="2"/>
  <c r="V107" i="2"/>
  <c r="R113" i="2" s="1"/>
  <c r="J75" i="2"/>
  <c r="F81" i="2" s="1"/>
  <c r="B30" i="2"/>
  <c r="J18" i="2"/>
  <c r="J29" i="2" s="1"/>
  <c r="C28" i="2"/>
  <c r="J107" i="2"/>
  <c r="F113" i="2" s="1"/>
  <c r="V107" i="1"/>
  <c r="R113" i="1" s="1"/>
  <c r="R35" i="1"/>
  <c r="AD35" i="1"/>
  <c r="J17" i="1"/>
  <c r="J29" i="1" s="1"/>
  <c r="B30" i="1"/>
  <c r="J107" i="1"/>
  <c r="F113" i="1" s="1"/>
  <c r="J18" i="1"/>
  <c r="C28" i="1"/>
  <c r="AC68" i="2" l="1"/>
  <c r="Q68" i="2"/>
  <c r="E68" i="2"/>
  <c r="AC67" i="2"/>
  <c r="Q67" i="2"/>
  <c r="E67" i="2"/>
  <c r="AC66" i="2"/>
  <c r="Q66" i="2"/>
  <c r="E66" i="2"/>
  <c r="AC65" i="2"/>
  <c r="Q65" i="2"/>
  <c r="E65" i="2"/>
  <c r="AC64" i="2"/>
  <c r="Q64" i="2"/>
  <c r="E64" i="2"/>
  <c r="AC63" i="2"/>
  <c r="Q63" i="2"/>
  <c r="E63" i="2"/>
  <c r="AC19" i="2"/>
  <c r="Q19" i="2"/>
  <c r="AC22" i="2"/>
  <c r="Q22" i="2"/>
  <c r="AC18" i="2"/>
  <c r="Q18" i="2"/>
  <c r="AC100" i="2"/>
  <c r="AC99" i="2"/>
  <c r="E99" i="2"/>
  <c r="Q98" i="2"/>
  <c r="AC97" i="2"/>
  <c r="Q97" i="2"/>
  <c r="AC96" i="2"/>
  <c r="E96" i="2"/>
  <c r="Q95" i="2"/>
  <c r="AC20" i="2"/>
  <c r="Q20" i="2"/>
  <c r="E20" i="2"/>
  <c r="AC21" i="2"/>
  <c r="Q21" i="2"/>
  <c r="E21" i="2"/>
  <c r="AC17" i="2"/>
  <c r="Q17" i="2"/>
  <c r="E17" i="2"/>
  <c r="Q100" i="2"/>
  <c r="E100" i="2"/>
  <c r="Q99" i="2"/>
  <c r="AC98" i="2"/>
  <c r="E98" i="2"/>
  <c r="E97" i="2"/>
  <c r="Q96" i="2"/>
  <c r="AC95" i="2"/>
  <c r="E95" i="2"/>
  <c r="E22" i="2"/>
  <c r="K29" i="2"/>
  <c r="F35" i="2" s="1"/>
  <c r="E18" i="2"/>
  <c r="E19" i="2"/>
  <c r="AC68" i="1"/>
  <c r="Q68" i="1"/>
  <c r="E68" i="1"/>
  <c r="AC67" i="1"/>
  <c r="Q67" i="1"/>
  <c r="E67" i="1"/>
  <c r="AC66" i="1"/>
  <c r="Q66" i="1"/>
  <c r="E66" i="1"/>
  <c r="AC65" i="1"/>
  <c r="Q65" i="1"/>
  <c r="E65" i="1"/>
  <c r="AC64" i="1"/>
  <c r="Q64" i="1"/>
  <c r="E64" i="1"/>
  <c r="AC63" i="1"/>
  <c r="Q63" i="1"/>
  <c r="E63" i="1"/>
  <c r="AC19" i="1"/>
  <c r="Q19" i="1"/>
  <c r="AC100" i="1"/>
  <c r="Q100" i="1"/>
  <c r="E100" i="1"/>
  <c r="AC99" i="1"/>
  <c r="Q99" i="1"/>
  <c r="E99" i="1"/>
  <c r="AC98" i="1"/>
  <c r="Q98" i="1"/>
  <c r="E98" i="1"/>
  <c r="AC97" i="1"/>
  <c r="Q97" i="1"/>
  <c r="E97" i="1"/>
  <c r="AC96" i="1"/>
  <c r="Q96" i="1"/>
  <c r="E96" i="1"/>
  <c r="AC95" i="1"/>
  <c r="Q95" i="1"/>
  <c r="E95" i="1"/>
  <c r="AC20" i="1"/>
  <c r="Q20" i="1"/>
  <c r="AC22" i="1"/>
  <c r="Q22" i="1"/>
  <c r="AC18" i="1"/>
  <c r="Q18" i="1"/>
  <c r="AC21" i="1"/>
  <c r="Q21" i="1"/>
  <c r="AC17" i="1"/>
  <c r="Q17" i="1"/>
  <c r="Q28" i="1" s="1"/>
  <c r="K29" i="1"/>
  <c r="F35" i="1" s="1"/>
  <c r="E19" i="1"/>
  <c r="E18" i="1"/>
  <c r="E20" i="1"/>
  <c r="E17" i="1"/>
  <c r="E21" i="1"/>
  <c r="E22" i="1"/>
  <c r="AC28" i="1" l="1"/>
  <c r="AC106" i="1"/>
  <c r="AC74" i="1"/>
  <c r="AC106" i="2"/>
  <c r="E74" i="2"/>
  <c r="AC28" i="2"/>
  <c r="AC74" i="2"/>
  <c r="E106" i="2"/>
  <c r="E28" i="2"/>
  <c r="Q28" i="2"/>
  <c r="Q106" i="2"/>
  <c r="Q74" i="2"/>
  <c r="E106" i="1"/>
  <c r="E74" i="1"/>
  <c r="E28" i="1"/>
  <c r="Q106" i="1"/>
  <c r="Q74" i="1"/>
</calcChain>
</file>

<file path=xl/sharedStrings.xml><?xml version="1.0" encoding="utf-8"?>
<sst xmlns="http://schemas.openxmlformats.org/spreadsheetml/2006/main" count="500" uniqueCount="38">
  <si>
    <t>Iron (Fe)</t>
  </si>
  <si>
    <t>Experimental</t>
  </si>
  <si>
    <t>Square difference</t>
  </si>
  <si>
    <t>Model</t>
  </si>
  <si>
    <t>Time (min)</t>
  </si>
  <si>
    <t>Co(mg/l)</t>
  </si>
  <si>
    <t>Ce (mg/l)</t>
  </si>
  <si>
    <t>qt(mg/g)</t>
  </si>
  <si>
    <t>Residual ^2</t>
  </si>
  <si>
    <t>*(C9-$D$20)^2</t>
  </si>
  <si>
    <t>PSEUDO SECOND ORDER NON-LINEAR</t>
  </si>
  <si>
    <t>Average</t>
  </si>
  <si>
    <t>SUM</t>
  </si>
  <si>
    <t>SSR</t>
  </si>
  <si>
    <t>ASSR</t>
  </si>
  <si>
    <t>*average (D9:D18)</t>
  </si>
  <si>
    <t>*Sum (F9:F18)</t>
  </si>
  <si>
    <t>*SUM(J9:J18)</t>
  </si>
  <si>
    <t>Mass</t>
  </si>
  <si>
    <r>
      <t>q</t>
    </r>
    <r>
      <rPr>
        <vertAlign val="subscript"/>
        <sz val="11"/>
        <color indexed="8"/>
        <rFont val="Calibri"/>
        <family val="2"/>
      </rPr>
      <t>e</t>
    </r>
  </si>
  <si>
    <t>litres</t>
  </si>
  <si>
    <t>K</t>
  </si>
  <si>
    <t>R^2</t>
  </si>
  <si>
    <t>Notes</t>
  </si>
  <si>
    <t>use solver to get the R^2</t>
  </si>
  <si>
    <t>sum of squared residual</t>
  </si>
  <si>
    <t>Average of sum of square residual</t>
  </si>
  <si>
    <t>quess the value of Qm and b and minimise the value of SSR</t>
  </si>
  <si>
    <t>0,174 l/min flow rate ,1,67ml/min oxidation rate &amp; pH 6,5</t>
  </si>
  <si>
    <t>0.262 l/min flow rate ,2.52 ml/min oxidation rate &amp; pH 6,5</t>
  </si>
  <si>
    <t>0.523l/min flow rate ,5.0 ml/min oxidation rate &amp; pH 6,5</t>
  </si>
  <si>
    <t>0,174 l/min flow rate ,1,67ml/min oxidation rate &amp; pH 7,5</t>
  </si>
  <si>
    <t>0.262 l/min flow rate ,2.52 ml/min oxidation rate &amp; pH 7,5</t>
  </si>
  <si>
    <t>0.523l/min flow rate ,5.0 ml/min oxidation rate &amp; pH 7,5</t>
  </si>
  <si>
    <t>0,174 l/min flow rate ,1,67ml/min oxidation rate &amp; pH 8,5</t>
  </si>
  <si>
    <t>0.262 l/min flow rate ,2.52 ml/min oxidation rate &amp; pH 8,5</t>
  </si>
  <si>
    <t>0.523l/min flow rate ,5.0 ml/min oxidation rate &amp; pH 8,5</t>
  </si>
  <si>
    <t>Manganese (Mn)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</si>
</sst>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1" fillId="0" borderId="0" xfId="0" applyFont="1"/>
    <xf numFmtId="2" fontId="0" fillId="0" borderId="0" xfId="0" applyNumberFormat="1"/>
    <xf numFmtId="0" fontId="1" fillId="0" borderId="0" xfId="0" applyFont="1" applyAlignment="1"/>
    <xf numFmtId="164" fontId="0" fillId="0" borderId="0" xfId="0" applyNumberFormat="1" applyBorder="1"/>
    <xf numFmtId="2" fontId="0" fillId="0" borderId="0" xfId="0" applyNumberFormat="1" applyBorder="1"/>
    <xf numFmtId="0" fontId="0" fillId="0" borderId="0" xfId="0" applyBorder="1"/>
    <xf numFmtId="0" fontId="0" fillId="0" borderId="0" xfId="0" applyFill="1" applyBorder="1"/>
    <xf numFmtId="0" fontId="2" fillId="0" borderId="0" xfId="0" applyFont="1" applyAlignment="1"/>
    <xf numFmtId="0" fontId="2" fillId="2" borderId="0" xfId="0" applyFont="1" applyFill="1" applyAlignment="1"/>
    <xf numFmtId="0" fontId="2" fillId="0" borderId="0" xfId="0" applyFont="1"/>
    <xf numFmtId="165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Pseudo Second Order non-linear (Iron)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3492206331351432E-2"/>
                  <c:y val="-2.516587600462985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'[1]Pseudo seco order non-linear_Fe'!$A$17:$A$22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'[1]Pseudo seco order non-linear_Fe'!$H$17:$H$22</c:f>
              <c:numCache>
                <c:formatCode>General</c:formatCode>
                <c:ptCount val="6"/>
                <c:pt idx="0">
                  <c:v>1.2931048773948439</c:v>
                </c:pt>
                <c:pt idx="1">
                  <c:v>1.2931194178240142</c:v>
                </c:pt>
                <c:pt idx="2">
                  <c:v>1.2931242647064047</c:v>
                </c:pt>
                <c:pt idx="3">
                  <c:v>1.2931266881612256</c:v>
                </c:pt>
                <c:pt idx="4">
                  <c:v>1.2931281422384782</c:v>
                </c:pt>
                <c:pt idx="5">
                  <c:v>1.29312911162513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147424"/>
        <c:axId val="398148208"/>
      </c:scatterChart>
      <c:valAx>
        <c:axId val="3981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8148208"/>
        <c:crosses val="autoZero"/>
        <c:crossBetween val="midCat"/>
      </c:valAx>
      <c:valAx>
        <c:axId val="39814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qt(mg/g)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814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Pseudo Second Order non-linear (Iron)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3492206331351432E-2"/>
                  <c:y val="-2.516587600462985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'[1]Pseudo seco order non-linear_Fe'!$A$17:$A$22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'[1]Pseudo seco order non-linear_Fe'!$H$17:$H$22</c:f>
              <c:numCache>
                <c:formatCode>General</c:formatCode>
                <c:ptCount val="6"/>
                <c:pt idx="0">
                  <c:v>1.2931048773948439</c:v>
                </c:pt>
                <c:pt idx="1">
                  <c:v>1.2931194178240142</c:v>
                </c:pt>
                <c:pt idx="2">
                  <c:v>1.2931242647064047</c:v>
                </c:pt>
                <c:pt idx="3">
                  <c:v>1.2931266881612256</c:v>
                </c:pt>
                <c:pt idx="4">
                  <c:v>1.2931281422384782</c:v>
                </c:pt>
                <c:pt idx="5">
                  <c:v>1.29312911162513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142720"/>
        <c:axId val="398147032"/>
      </c:scatterChart>
      <c:valAx>
        <c:axId val="39814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8147032"/>
        <c:crosses val="autoZero"/>
        <c:crossBetween val="midCat"/>
      </c:valAx>
      <c:valAx>
        <c:axId val="39814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qt(mg/g)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814272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40</xdr:row>
      <xdr:rowOff>114300</xdr:rowOff>
    </xdr:from>
    <xdr:to>
      <xdr:col>7</xdr:col>
      <xdr:colOff>19050</xdr:colOff>
      <xdr:row>56</xdr:row>
      <xdr:rowOff>133350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40</xdr:row>
      <xdr:rowOff>114300</xdr:rowOff>
    </xdr:from>
    <xdr:to>
      <xdr:col>7</xdr:col>
      <xdr:colOff>19050</xdr:colOff>
      <xdr:row>56</xdr:row>
      <xdr:rowOff>133350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ults%20&amp;%20Graphs%20Spread%20Sheet_2022_Non%20Lin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 of 6.5"/>
      <sheetName val="pH of 7.5"/>
      <sheetName val="pH of 8.5"/>
      <sheetName val="Initial Results"/>
      <sheetName val="Graphs"/>
      <sheetName val="First Results Graphs"/>
      <sheetName val="Comparison Graphs %"/>
      <sheetName val="Iron Graphs"/>
      <sheetName val="Manganese Graphs"/>
      <sheetName val="Langm Isotherm(non-linear)_Fe"/>
      <sheetName val="Langmuir Iso(non-linear)_Mn"/>
      <sheetName val="Freundlich Isoth(non-linear)_Fe"/>
      <sheetName val="Freundlich Iso(non-linear)_Mn"/>
      <sheetName val="Temkin_Fe(nonlinear)"/>
      <sheetName val="Temkin_Mn(nonlinear)"/>
      <sheetName val="Dub_Fe(nonlinear)"/>
      <sheetName val="Dub_Mn(nonlinear)"/>
      <sheetName val="Fe_non linear"/>
      <sheetName val="Mn_non linear"/>
      <sheetName val="Pseudo non linear First Ord_Fe"/>
      <sheetName val="Pseudo first ord non linear_Mn"/>
      <sheetName val="Pseudo seco order non-linear_Fe"/>
      <sheetName val="Pseudo non linear Sec_Mn"/>
      <sheetName val="Elovich Kinetic non-linear_Fe"/>
      <sheetName val="Elovich Kinetic non linear_Mn"/>
      <sheetName val="Intra Particle non-linear_Fe"/>
      <sheetName val="Intra Particle non_linear_Mn"/>
      <sheetName val="Statistics"/>
      <sheetName val="Error Function_Fe"/>
      <sheetName val="Error Function_M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4">
          <cell r="A34" t="str">
            <v>Iron (mg/l)</v>
          </cell>
        </row>
        <row r="35">
          <cell r="A35" t="str">
            <v>Time (min)</v>
          </cell>
          <cell r="B35">
            <v>6.5</v>
          </cell>
          <cell r="E35">
            <v>7.5</v>
          </cell>
          <cell r="H35">
            <v>8.5</v>
          </cell>
        </row>
        <row r="36">
          <cell r="B36" t="str">
            <v>0,174 (l/min)</v>
          </cell>
          <cell r="C36" t="str">
            <v>0,262 (l/min)</v>
          </cell>
          <cell r="D36" t="str">
            <v>0,523 (l/min)</v>
          </cell>
          <cell r="E36" t="str">
            <v>0,174 (l/min)</v>
          </cell>
          <cell r="F36" t="str">
            <v>0,262 (l/min)</v>
          </cell>
          <cell r="G36" t="str">
            <v>0,523 (l/min)</v>
          </cell>
          <cell r="H36" t="str">
            <v>0,174 (l/min)</v>
          </cell>
          <cell r="I36" t="str">
            <v>0,262 (l/min)</v>
          </cell>
          <cell r="J36" t="str">
            <v>0,523 (l/min)</v>
          </cell>
        </row>
        <row r="37">
          <cell r="B37" t="str">
            <v>1,67 (ml/min)</v>
          </cell>
          <cell r="C37" t="str">
            <v>2,52(ml/min)</v>
          </cell>
          <cell r="D37" t="str">
            <v>5,0 (ml/min)</v>
          </cell>
          <cell r="E37" t="str">
            <v>1,67 (ml/min)</v>
          </cell>
          <cell r="F37" t="str">
            <v>2,52(ml/min)</v>
          </cell>
          <cell r="G37" t="str">
            <v>5,0 (ml/min)</v>
          </cell>
          <cell r="H37" t="str">
            <v>1,67 (ml/min)</v>
          </cell>
          <cell r="I37" t="str">
            <v>2,52(ml/min)</v>
          </cell>
          <cell r="J37" t="str">
            <v>5,0 (ml/min)</v>
          </cell>
        </row>
        <row r="38">
          <cell r="A38">
            <v>10</v>
          </cell>
          <cell r="B38">
            <v>2.5</v>
          </cell>
          <cell r="C38">
            <v>2.8</v>
          </cell>
          <cell r="D38">
            <v>2.2000000000000002</v>
          </cell>
          <cell r="E38">
            <v>1.6</v>
          </cell>
          <cell r="F38">
            <v>1.63</v>
          </cell>
          <cell r="G38">
            <v>1.6</v>
          </cell>
          <cell r="H38">
            <v>1.8966666666666665</v>
          </cell>
          <cell r="I38">
            <v>1.8</v>
          </cell>
          <cell r="J38">
            <v>1.8466666666666667</v>
          </cell>
        </row>
        <row r="39">
          <cell r="A39">
            <v>20</v>
          </cell>
          <cell r="B39">
            <v>1.24</v>
          </cell>
          <cell r="C39">
            <v>2.6</v>
          </cell>
          <cell r="D39">
            <v>2.2000000000000002</v>
          </cell>
          <cell r="E39">
            <v>1.1100000000000001</v>
          </cell>
          <cell r="F39">
            <v>1.2</v>
          </cell>
          <cell r="G39">
            <v>1.5</v>
          </cell>
          <cell r="H39">
            <v>0.90666666666666673</v>
          </cell>
          <cell r="I39">
            <v>1.2766666666666666</v>
          </cell>
          <cell r="J39">
            <v>1.1399999999999999</v>
          </cell>
        </row>
        <row r="40">
          <cell r="A40">
            <v>30</v>
          </cell>
          <cell r="B40">
            <v>1.07</v>
          </cell>
          <cell r="C40">
            <v>2.38</v>
          </cell>
          <cell r="D40">
            <v>2.29</v>
          </cell>
          <cell r="E40">
            <v>0.54</v>
          </cell>
          <cell r="F40">
            <v>0.89</v>
          </cell>
          <cell r="G40">
            <v>1.24</v>
          </cell>
          <cell r="H40">
            <v>0.34999999999999992</v>
          </cell>
          <cell r="I40">
            <v>0.93666666666666665</v>
          </cell>
          <cell r="J40">
            <v>1.01</v>
          </cell>
        </row>
        <row r="41">
          <cell r="A41">
            <v>40</v>
          </cell>
          <cell r="B41">
            <v>1.1000000000000001</v>
          </cell>
          <cell r="C41">
            <v>1.8</v>
          </cell>
          <cell r="D41">
            <v>2.2000000000000002</v>
          </cell>
          <cell r="E41">
            <v>0.44</v>
          </cell>
          <cell r="F41">
            <v>0.9</v>
          </cell>
          <cell r="G41">
            <v>1.2</v>
          </cell>
          <cell r="H41">
            <v>0.19666666666666668</v>
          </cell>
          <cell r="I41">
            <v>0.71333333333333326</v>
          </cell>
          <cell r="J41">
            <v>0.65666666666666673</v>
          </cell>
        </row>
        <row r="42">
          <cell r="A42">
            <v>50</v>
          </cell>
          <cell r="B42">
            <v>1.1499999999999999</v>
          </cell>
          <cell r="C42">
            <v>2</v>
          </cell>
          <cell r="D42">
            <v>2.4</v>
          </cell>
          <cell r="E42">
            <v>0.45</v>
          </cell>
          <cell r="F42">
            <v>0.9</v>
          </cell>
          <cell r="G42">
            <v>1.1000000000000001</v>
          </cell>
          <cell r="H42">
            <v>0.18333333333333335</v>
          </cell>
          <cell r="I42">
            <v>0.57999999999999996</v>
          </cell>
          <cell r="J42">
            <v>0.58333333333333337</v>
          </cell>
        </row>
        <row r="43">
          <cell r="A43">
            <v>60</v>
          </cell>
          <cell r="B43">
            <v>1.3</v>
          </cell>
          <cell r="C43">
            <v>1.71</v>
          </cell>
          <cell r="D43">
            <v>2.56</v>
          </cell>
          <cell r="E43">
            <v>0.42</v>
          </cell>
          <cell r="F43">
            <v>0.89</v>
          </cell>
          <cell r="G43">
            <v>1.1100000000000001</v>
          </cell>
          <cell r="H43">
            <v>0.1466666666666667</v>
          </cell>
          <cell r="I43">
            <v>0.54333333333333333</v>
          </cell>
          <cell r="J43">
            <v>0.60666666666666658</v>
          </cell>
        </row>
      </sheetData>
      <sheetData sheetId="8">
        <row r="34">
          <cell r="C34" t="str">
            <v>Manganese (mg/l)</v>
          </cell>
        </row>
        <row r="35">
          <cell r="C35" t="str">
            <v>Time (min)</v>
          </cell>
          <cell r="D35">
            <v>6.5</v>
          </cell>
          <cell r="G35">
            <v>7.5</v>
          </cell>
          <cell r="J35">
            <v>8.5</v>
          </cell>
        </row>
        <row r="36">
          <cell r="D36" t="str">
            <v>0,174 (l/min)</v>
          </cell>
          <cell r="E36" t="str">
            <v>0,262 (l/min)</v>
          </cell>
          <cell r="F36" t="str">
            <v>0,523 (l/min)</v>
          </cell>
          <cell r="G36" t="str">
            <v>0,174 (l/min)</v>
          </cell>
          <cell r="H36" t="str">
            <v>0,262 (l/min)</v>
          </cell>
          <cell r="I36" t="str">
            <v>0,523 (l/min)</v>
          </cell>
          <cell r="J36" t="str">
            <v>0,174 (l/min)</v>
          </cell>
          <cell r="K36" t="str">
            <v>0,262 (l/min)</v>
          </cell>
          <cell r="L36" t="str">
            <v>0,523 (l/min)</v>
          </cell>
        </row>
        <row r="37">
          <cell r="D37" t="str">
            <v>1,67 (ml/min)</v>
          </cell>
          <cell r="E37" t="str">
            <v>2,52(ml/min)</v>
          </cell>
          <cell r="F37" t="str">
            <v>5,0 (ml/min)</v>
          </cell>
          <cell r="G37" t="str">
            <v>1,67 (ml/min)</v>
          </cell>
          <cell r="H37" t="str">
            <v>2,52(ml/min)</v>
          </cell>
          <cell r="I37" t="str">
            <v>5,0 (ml/min)</v>
          </cell>
          <cell r="J37" t="str">
            <v>1,67 (ml/min)</v>
          </cell>
          <cell r="K37" t="str">
            <v>2,52(ml/min)</v>
          </cell>
          <cell r="L37" t="str">
            <v>5,0 (ml/min)</v>
          </cell>
        </row>
        <row r="38">
          <cell r="C38">
            <v>10</v>
          </cell>
          <cell r="D38">
            <v>0.3</v>
          </cell>
          <cell r="E38">
            <v>0.2</v>
          </cell>
          <cell r="F38">
            <v>0.5</v>
          </cell>
          <cell r="G38">
            <v>0.53</v>
          </cell>
          <cell r="H38">
            <v>0.37</v>
          </cell>
          <cell r="I38">
            <v>0.5</v>
          </cell>
          <cell r="J38">
            <v>0.53333333333333333</v>
          </cell>
          <cell r="K38">
            <v>0.53333333333333333</v>
          </cell>
          <cell r="L38">
            <v>0.6333333333333333</v>
          </cell>
        </row>
        <row r="39">
          <cell r="C39">
            <v>20</v>
          </cell>
          <cell r="D39">
            <v>0.4</v>
          </cell>
          <cell r="E39">
            <v>0.2</v>
          </cell>
          <cell r="F39">
            <v>0.6</v>
          </cell>
          <cell r="G39">
            <v>0.5</v>
          </cell>
          <cell r="H39">
            <v>0.3</v>
          </cell>
          <cell r="I39">
            <v>0.6</v>
          </cell>
          <cell r="J39">
            <v>0.56666666666666676</v>
          </cell>
          <cell r="K39">
            <v>0.5</v>
          </cell>
          <cell r="L39">
            <v>0.5</v>
          </cell>
        </row>
        <row r="40">
          <cell r="C40">
            <v>30</v>
          </cell>
          <cell r="D40">
            <v>0.63</v>
          </cell>
          <cell r="E40">
            <v>0.37</v>
          </cell>
          <cell r="F40">
            <v>0.63</v>
          </cell>
          <cell r="G40">
            <v>0.5</v>
          </cell>
          <cell r="H40">
            <v>0.33</v>
          </cell>
          <cell r="I40">
            <v>0.63</v>
          </cell>
          <cell r="J40">
            <v>0.46666666666666662</v>
          </cell>
          <cell r="K40">
            <v>0.5</v>
          </cell>
          <cell r="L40">
            <v>0.56666666666666676</v>
          </cell>
        </row>
        <row r="41">
          <cell r="C41">
            <v>40</v>
          </cell>
          <cell r="D41">
            <v>0.6</v>
          </cell>
          <cell r="E41">
            <v>0.3</v>
          </cell>
          <cell r="F41">
            <v>0.6</v>
          </cell>
          <cell r="G41">
            <v>0.5</v>
          </cell>
          <cell r="H41">
            <v>0.4</v>
          </cell>
          <cell r="I41">
            <v>0.6</v>
          </cell>
          <cell r="J41">
            <v>0.33333333333333331</v>
          </cell>
          <cell r="K41">
            <v>0.5</v>
          </cell>
          <cell r="L41">
            <v>0.56666666666666676</v>
          </cell>
        </row>
        <row r="42">
          <cell r="C42">
            <v>50</v>
          </cell>
          <cell r="D42">
            <v>0.5</v>
          </cell>
          <cell r="E42">
            <v>0.3</v>
          </cell>
          <cell r="F42">
            <v>0.4</v>
          </cell>
          <cell r="G42">
            <v>0.5</v>
          </cell>
          <cell r="H42">
            <v>0.4</v>
          </cell>
          <cell r="I42">
            <v>0.4</v>
          </cell>
          <cell r="J42">
            <v>0.43333333333333335</v>
          </cell>
          <cell r="K42">
            <v>0.46666666666666662</v>
          </cell>
          <cell r="L42">
            <v>0.6333333333333333</v>
          </cell>
        </row>
        <row r="43">
          <cell r="C43">
            <v>60</v>
          </cell>
          <cell r="D43">
            <v>0.5</v>
          </cell>
          <cell r="E43">
            <v>0.37</v>
          </cell>
          <cell r="F43">
            <v>0.5</v>
          </cell>
          <cell r="G43">
            <v>0.47</v>
          </cell>
          <cell r="H43">
            <v>0.3</v>
          </cell>
          <cell r="I43">
            <v>0.5</v>
          </cell>
          <cell r="J43">
            <v>0.53333333333333333</v>
          </cell>
          <cell r="K43">
            <v>0.53333333333333333</v>
          </cell>
          <cell r="L43">
            <v>0.6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A17">
            <v>10</v>
          </cell>
          <cell r="H17">
            <v>1.2931048773948439</v>
          </cell>
        </row>
        <row r="18">
          <cell r="A18">
            <v>20</v>
          </cell>
          <cell r="H18">
            <v>1.2931194178240142</v>
          </cell>
        </row>
        <row r="19">
          <cell r="A19">
            <v>30</v>
          </cell>
          <cell r="H19">
            <v>1.2931242647064047</v>
          </cell>
        </row>
        <row r="20">
          <cell r="A20">
            <v>40</v>
          </cell>
          <cell r="H20">
            <v>1.2931266881612256</v>
          </cell>
        </row>
        <row r="21">
          <cell r="A21">
            <v>50</v>
          </cell>
          <cell r="H21">
            <v>1.2931281422384782</v>
          </cell>
        </row>
        <row r="22">
          <cell r="A22">
            <v>60</v>
          </cell>
          <cell r="H22">
            <v>1.29312911162513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3"/>
  <sheetViews>
    <sheetView topLeftCell="A97" workbookViewId="0">
      <selection activeCell="AD34" sqref="AD34"/>
    </sheetView>
  </sheetViews>
  <sheetFormatPr defaultRowHeight="15" x14ac:dyDescent="0.25"/>
  <cols>
    <col min="1" max="1" width="10.7109375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1" max="11" width="11" bestFit="1" customWidth="1"/>
    <col min="12" max="12" width="9.140625" style="1"/>
    <col min="13" max="13" width="10.7109375" bestFit="1" customWidth="1"/>
    <col min="14" max="14" width="12" bestFit="1" customWidth="1"/>
    <col min="15" max="15" width="17.28515625" customWidth="1"/>
    <col min="16" max="16" width="17" customWidth="1"/>
    <col min="17" max="17" width="13.42578125" bestFit="1" customWidth="1"/>
    <col min="18" max="18" width="13.7109375" bestFit="1" customWidth="1"/>
    <col min="19" max="19" width="8.28515625" customWidth="1"/>
    <col min="20" max="20" width="12.42578125" bestFit="1" customWidth="1"/>
    <col min="22" max="22" width="17" bestFit="1" customWidth="1"/>
    <col min="23" max="23" width="12" bestFit="1" customWidth="1"/>
    <col min="24" max="24" width="9.140625" style="1"/>
    <col min="25" max="25" width="10.7109375" bestFit="1" customWidth="1"/>
    <col min="26" max="26" width="12" bestFit="1" customWidth="1"/>
    <col min="27" max="27" width="17.28515625" bestFit="1" customWidth="1"/>
    <col min="28" max="28" width="17" bestFit="1" customWidth="1"/>
    <col min="29" max="29" width="13.42578125" bestFit="1" customWidth="1"/>
    <col min="30" max="30" width="13.7109375" bestFit="1" customWidth="1"/>
    <col min="31" max="31" width="8.28515625" customWidth="1"/>
    <col min="32" max="32" width="12.42578125" bestFit="1" customWidth="1"/>
    <col min="34" max="34" width="17" bestFit="1" customWidth="1"/>
    <col min="35" max="35" width="12" bestFit="1" customWidth="1"/>
    <col min="257" max="257" width="10.7109375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bestFit="1" customWidth="1"/>
    <col min="263" max="263" width="12.28515625" bestFit="1" customWidth="1"/>
    <col min="264" max="264" width="13.140625" bestFit="1" customWidth="1"/>
    <col min="265" max="265" width="12.5703125" bestFit="1" customWidth="1"/>
    <col min="266" max="266" width="12.28515625" bestFit="1" customWidth="1"/>
    <col min="267" max="267" width="11" bestFit="1" customWidth="1"/>
    <col min="269" max="269" width="10.7109375" bestFit="1" customWidth="1"/>
    <col min="270" max="270" width="12" bestFit="1" customWidth="1"/>
    <col min="271" max="271" width="17.28515625" customWidth="1"/>
    <col min="272" max="272" width="17" customWidth="1"/>
    <col min="273" max="273" width="13.42578125" bestFit="1" customWidth="1"/>
    <col min="274" max="274" width="13.7109375" bestFit="1" customWidth="1"/>
    <col min="275" max="275" width="8.28515625" customWidth="1"/>
    <col min="276" max="276" width="12.42578125" bestFit="1" customWidth="1"/>
    <col min="278" max="278" width="17" bestFit="1" customWidth="1"/>
    <col min="279" max="279" width="12" bestFit="1" customWidth="1"/>
    <col min="281" max="281" width="10.7109375" bestFit="1" customWidth="1"/>
    <col min="282" max="282" width="12" bestFit="1" customWidth="1"/>
    <col min="283" max="283" width="17.28515625" bestFit="1" customWidth="1"/>
    <col min="284" max="284" width="17" bestFit="1" customWidth="1"/>
    <col min="285" max="285" width="13.42578125" bestFit="1" customWidth="1"/>
    <col min="286" max="286" width="13.7109375" bestFit="1" customWidth="1"/>
    <col min="287" max="287" width="8.28515625" customWidth="1"/>
    <col min="288" max="288" width="12.42578125" bestFit="1" customWidth="1"/>
    <col min="290" max="290" width="17" bestFit="1" customWidth="1"/>
    <col min="291" max="291" width="12" bestFit="1" customWidth="1"/>
    <col min="513" max="513" width="10.7109375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bestFit="1" customWidth="1"/>
    <col min="519" max="519" width="12.28515625" bestFit="1" customWidth="1"/>
    <col min="520" max="520" width="13.140625" bestFit="1" customWidth="1"/>
    <col min="521" max="521" width="12.5703125" bestFit="1" customWidth="1"/>
    <col min="522" max="522" width="12.28515625" bestFit="1" customWidth="1"/>
    <col min="523" max="523" width="11" bestFit="1" customWidth="1"/>
    <col min="525" max="525" width="10.7109375" bestFit="1" customWidth="1"/>
    <col min="526" max="526" width="12" bestFit="1" customWidth="1"/>
    <col min="527" max="527" width="17.28515625" customWidth="1"/>
    <col min="528" max="528" width="17" customWidth="1"/>
    <col min="529" max="529" width="13.42578125" bestFit="1" customWidth="1"/>
    <col min="530" max="530" width="13.7109375" bestFit="1" customWidth="1"/>
    <col min="531" max="531" width="8.28515625" customWidth="1"/>
    <col min="532" max="532" width="12.42578125" bestFit="1" customWidth="1"/>
    <col min="534" max="534" width="17" bestFit="1" customWidth="1"/>
    <col min="535" max="535" width="12" bestFit="1" customWidth="1"/>
    <col min="537" max="537" width="10.7109375" bestFit="1" customWidth="1"/>
    <col min="538" max="538" width="12" bestFit="1" customWidth="1"/>
    <col min="539" max="539" width="17.28515625" bestFit="1" customWidth="1"/>
    <col min="540" max="540" width="17" bestFit="1" customWidth="1"/>
    <col min="541" max="541" width="13.42578125" bestFit="1" customWidth="1"/>
    <col min="542" max="542" width="13.7109375" bestFit="1" customWidth="1"/>
    <col min="543" max="543" width="8.28515625" customWidth="1"/>
    <col min="544" max="544" width="12.42578125" bestFit="1" customWidth="1"/>
    <col min="546" max="546" width="17" bestFit="1" customWidth="1"/>
    <col min="547" max="547" width="12" bestFit="1" customWidth="1"/>
    <col min="769" max="769" width="10.7109375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bestFit="1" customWidth="1"/>
    <col min="775" max="775" width="12.28515625" bestFit="1" customWidth="1"/>
    <col min="776" max="776" width="13.140625" bestFit="1" customWidth="1"/>
    <col min="777" max="777" width="12.5703125" bestFit="1" customWidth="1"/>
    <col min="778" max="778" width="12.28515625" bestFit="1" customWidth="1"/>
    <col min="779" max="779" width="11" bestFit="1" customWidth="1"/>
    <col min="781" max="781" width="10.7109375" bestFit="1" customWidth="1"/>
    <col min="782" max="782" width="12" bestFit="1" customWidth="1"/>
    <col min="783" max="783" width="17.28515625" customWidth="1"/>
    <col min="784" max="784" width="17" customWidth="1"/>
    <col min="785" max="785" width="13.42578125" bestFit="1" customWidth="1"/>
    <col min="786" max="786" width="13.7109375" bestFit="1" customWidth="1"/>
    <col min="787" max="787" width="8.28515625" customWidth="1"/>
    <col min="788" max="788" width="12.42578125" bestFit="1" customWidth="1"/>
    <col min="790" max="790" width="17" bestFit="1" customWidth="1"/>
    <col min="791" max="791" width="12" bestFit="1" customWidth="1"/>
    <col min="793" max="793" width="10.7109375" bestFit="1" customWidth="1"/>
    <col min="794" max="794" width="12" bestFit="1" customWidth="1"/>
    <col min="795" max="795" width="17.28515625" bestFit="1" customWidth="1"/>
    <col min="796" max="796" width="17" bestFit="1" customWidth="1"/>
    <col min="797" max="797" width="13.42578125" bestFit="1" customWidth="1"/>
    <col min="798" max="798" width="13.7109375" bestFit="1" customWidth="1"/>
    <col min="799" max="799" width="8.28515625" customWidth="1"/>
    <col min="800" max="800" width="12.42578125" bestFit="1" customWidth="1"/>
    <col min="802" max="802" width="17" bestFit="1" customWidth="1"/>
    <col min="803" max="803" width="12" bestFit="1" customWidth="1"/>
    <col min="1025" max="1025" width="10.7109375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bestFit="1" customWidth="1"/>
    <col min="1031" max="1031" width="12.28515625" bestFit="1" customWidth="1"/>
    <col min="1032" max="1032" width="13.140625" bestFit="1" customWidth="1"/>
    <col min="1033" max="1033" width="12.5703125" bestFit="1" customWidth="1"/>
    <col min="1034" max="1034" width="12.28515625" bestFit="1" customWidth="1"/>
    <col min="1035" max="1035" width="11" bestFit="1" customWidth="1"/>
    <col min="1037" max="1037" width="10.7109375" bestFit="1" customWidth="1"/>
    <col min="1038" max="1038" width="12" bestFit="1" customWidth="1"/>
    <col min="1039" max="1039" width="17.28515625" customWidth="1"/>
    <col min="1040" max="1040" width="17" customWidth="1"/>
    <col min="1041" max="1041" width="13.42578125" bestFit="1" customWidth="1"/>
    <col min="1042" max="1042" width="13.7109375" bestFit="1" customWidth="1"/>
    <col min="1043" max="1043" width="8.28515625" customWidth="1"/>
    <col min="1044" max="1044" width="12.42578125" bestFit="1" customWidth="1"/>
    <col min="1046" max="1046" width="17" bestFit="1" customWidth="1"/>
    <col min="1047" max="1047" width="12" bestFit="1" customWidth="1"/>
    <col min="1049" max="1049" width="10.7109375" bestFit="1" customWidth="1"/>
    <col min="1050" max="1050" width="12" bestFit="1" customWidth="1"/>
    <col min="1051" max="1051" width="17.28515625" bestFit="1" customWidth="1"/>
    <col min="1052" max="1052" width="17" bestFit="1" customWidth="1"/>
    <col min="1053" max="1053" width="13.42578125" bestFit="1" customWidth="1"/>
    <col min="1054" max="1054" width="13.7109375" bestFit="1" customWidth="1"/>
    <col min="1055" max="1055" width="8.28515625" customWidth="1"/>
    <col min="1056" max="1056" width="12.42578125" bestFit="1" customWidth="1"/>
    <col min="1058" max="1058" width="17" bestFit="1" customWidth="1"/>
    <col min="1059" max="1059" width="12" bestFit="1" customWidth="1"/>
    <col min="1281" max="1281" width="10.7109375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bestFit="1" customWidth="1"/>
    <col min="1287" max="1287" width="12.28515625" bestFit="1" customWidth="1"/>
    <col min="1288" max="1288" width="13.140625" bestFit="1" customWidth="1"/>
    <col min="1289" max="1289" width="12.5703125" bestFit="1" customWidth="1"/>
    <col min="1290" max="1290" width="12.28515625" bestFit="1" customWidth="1"/>
    <col min="1291" max="1291" width="11" bestFit="1" customWidth="1"/>
    <col min="1293" max="1293" width="10.7109375" bestFit="1" customWidth="1"/>
    <col min="1294" max="1294" width="12" bestFit="1" customWidth="1"/>
    <col min="1295" max="1295" width="17.28515625" customWidth="1"/>
    <col min="1296" max="1296" width="17" customWidth="1"/>
    <col min="1297" max="1297" width="13.42578125" bestFit="1" customWidth="1"/>
    <col min="1298" max="1298" width="13.7109375" bestFit="1" customWidth="1"/>
    <col min="1299" max="1299" width="8.28515625" customWidth="1"/>
    <col min="1300" max="1300" width="12.42578125" bestFit="1" customWidth="1"/>
    <col min="1302" max="1302" width="17" bestFit="1" customWidth="1"/>
    <col min="1303" max="1303" width="12" bestFit="1" customWidth="1"/>
    <col min="1305" max="1305" width="10.7109375" bestFit="1" customWidth="1"/>
    <col min="1306" max="1306" width="12" bestFit="1" customWidth="1"/>
    <col min="1307" max="1307" width="17.28515625" bestFit="1" customWidth="1"/>
    <col min="1308" max="1308" width="17" bestFit="1" customWidth="1"/>
    <col min="1309" max="1309" width="13.42578125" bestFit="1" customWidth="1"/>
    <col min="1310" max="1310" width="13.7109375" bestFit="1" customWidth="1"/>
    <col min="1311" max="1311" width="8.28515625" customWidth="1"/>
    <col min="1312" max="1312" width="12.42578125" bestFit="1" customWidth="1"/>
    <col min="1314" max="1314" width="17" bestFit="1" customWidth="1"/>
    <col min="1315" max="1315" width="12" bestFit="1" customWidth="1"/>
    <col min="1537" max="1537" width="10.7109375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bestFit="1" customWidth="1"/>
    <col min="1543" max="1543" width="12.28515625" bestFit="1" customWidth="1"/>
    <col min="1544" max="1544" width="13.140625" bestFit="1" customWidth="1"/>
    <col min="1545" max="1545" width="12.5703125" bestFit="1" customWidth="1"/>
    <col min="1546" max="1546" width="12.28515625" bestFit="1" customWidth="1"/>
    <col min="1547" max="1547" width="11" bestFit="1" customWidth="1"/>
    <col min="1549" max="1549" width="10.7109375" bestFit="1" customWidth="1"/>
    <col min="1550" max="1550" width="12" bestFit="1" customWidth="1"/>
    <col min="1551" max="1551" width="17.28515625" customWidth="1"/>
    <col min="1552" max="1552" width="17" customWidth="1"/>
    <col min="1553" max="1553" width="13.42578125" bestFit="1" customWidth="1"/>
    <col min="1554" max="1554" width="13.7109375" bestFit="1" customWidth="1"/>
    <col min="1555" max="1555" width="8.28515625" customWidth="1"/>
    <col min="1556" max="1556" width="12.42578125" bestFit="1" customWidth="1"/>
    <col min="1558" max="1558" width="17" bestFit="1" customWidth="1"/>
    <col min="1559" max="1559" width="12" bestFit="1" customWidth="1"/>
    <col min="1561" max="1561" width="10.7109375" bestFit="1" customWidth="1"/>
    <col min="1562" max="1562" width="12" bestFit="1" customWidth="1"/>
    <col min="1563" max="1563" width="17.28515625" bestFit="1" customWidth="1"/>
    <col min="1564" max="1564" width="17" bestFit="1" customWidth="1"/>
    <col min="1565" max="1565" width="13.42578125" bestFit="1" customWidth="1"/>
    <col min="1566" max="1566" width="13.7109375" bestFit="1" customWidth="1"/>
    <col min="1567" max="1567" width="8.28515625" customWidth="1"/>
    <col min="1568" max="1568" width="12.42578125" bestFit="1" customWidth="1"/>
    <col min="1570" max="1570" width="17" bestFit="1" customWidth="1"/>
    <col min="1571" max="1571" width="12" bestFit="1" customWidth="1"/>
    <col min="1793" max="1793" width="10.7109375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bestFit="1" customWidth="1"/>
    <col min="1799" max="1799" width="12.28515625" bestFit="1" customWidth="1"/>
    <col min="1800" max="1800" width="13.140625" bestFit="1" customWidth="1"/>
    <col min="1801" max="1801" width="12.5703125" bestFit="1" customWidth="1"/>
    <col min="1802" max="1802" width="12.28515625" bestFit="1" customWidth="1"/>
    <col min="1803" max="1803" width="11" bestFit="1" customWidth="1"/>
    <col min="1805" max="1805" width="10.7109375" bestFit="1" customWidth="1"/>
    <col min="1806" max="1806" width="12" bestFit="1" customWidth="1"/>
    <col min="1807" max="1807" width="17.28515625" customWidth="1"/>
    <col min="1808" max="1808" width="17" customWidth="1"/>
    <col min="1809" max="1809" width="13.42578125" bestFit="1" customWidth="1"/>
    <col min="1810" max="1810" width="13.7109375" bestFit="1" customWidth="1"/>
    <col min="1811" max="1811" width="8.28515625" customWidth="1"/>
    <col min="1812" max="1812" width="12.42578125" bestFit="1" customWidth="1"/>
    <col min="1814" max="1814" width="17" bestFit="1" customWidth="1"/>
    <col min="1815" max="1815" width="12" bestFit="1" customWidth="1"/>
    <col min="1817" max="1817" width="10.7109375" bestFit="1" customWidth="1"/>
    <col min="1818" max="1818" width="12" bestFit="1" customWidth="1"/>
    <col min="1819" max="1819" width="17.28515625" bestFit="1" customWidth="1"/>
    <col min="1820" max="1820" width="17" bestFit="1" customWidth="1"/>
    <col min="1821" max="1821" width="13.42578125" bestFit="1" customWidth="1"/>
    <col min="1822" max="1822" width="13.7109375" bestFit="1" customWidth="1"/>
    <col min="1823" max="1823" width="8.28515625" customWidth="1"/>
    <col min="1824" max="1824" width="12.42578125" bestFit="1" customWidth="1"/>
    <col min="1826" max="1826" width="17" bestFit="1" customWidth="1"/>
    <col min="1827" max="1827" width="12" bestFit="1" customWidth="1"/>
    <col min="2049" max="2049" width="10.7109375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bestFit="1" customWidth="1"/>
    <col min="2055" max="2055" width="12.28515625" bestFit="1" customWidth="1"/>
    <col min="2056" max="2056" width="13.140625" bestFit="1" customWidth="1"/>
    <col min="2057" max="2057" width="12.5703125" bestFit="1" customWidth="1"/>
    <col min="2058" max="2058" width="12.28515625" bestFit="1" customWidth="1"/>
    <col min="2059" max="2059" width="11" bestFit="1" customWidth="1"/>
    <col min="2061" max="2061" width="10.7109375" bestFit="1" customWidth="1"/>
    <col min="2062" max="2062" width="12" bestFit="1" customWidth="1"/>
    <col min="2063" max="2063" width="17.28515625" customWidth="1"/>
    <col min="2064" max="2064" width="17" customWidth="1"/>
    <col min="2065" max="2065" width="13.42578125" bestFit="1" customWidth="1"/>
    <col min="2066" max="2066" width="13.7109375" bestFit="1" customWidth="1"/>
    <col min="2067" max="2067" width="8.28515625" customWidth="1"/>
    <col min="2068" max="2068" width="12.42578125" bestFit="1" customWidth="1"/>
    <col min="2070" max="2070" width="17" bestFit="1" customWidth="1"/>
    <col min="2071" max="2071" width="12" bestFit="1" customWidth="1"/>
    <col min="2073" max="2073" width="10.7109375" bestFit="1" customWidth="1"/>
    <col min="2074" max="2074" width="12" bestFit="1" customWidth="1"/>
    <col min="2075" max="2075" width="17.28515625" bestFit="1" customWidth="1"/>
    <col min="2076" max="2076" width="17" bestFit="1" customWidth="1"/>
    <col min="2077" max="2077" width="13.42578125" bestFit="1" customWidth="1"/>
    <col min="2078" max="2078" width="13.7109375" bestFit="1" customWidth="1"/>
    <col min="2079" max="2079" width="8.28515625" customWidth="1"/>
    <col min="2080" max="2080" width="12.42578125" bestFit="1" customWidth="1"/>
    <col min="2082" max="2082" width="17" bestFit="1" customWidth="1"/>
    <col min="2083" max="2083" width="12" bestFit="1" customWidth="1"/>
    <col min="2305" max="2305" width="10.7109375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bestFit="1" customWidth="1"/>
    <col min="2311" max="2311" width="12.28515625" bestFit="1" customWidth="1"/>
    <col min="2312" max="2312" width="13.140625" bestFit="1" customWidth="1"/>
    <col min="2313" max="2313" width="12.5703125" bestFit="1" customWidth="1"/>
    <col min="2314" max="2314" width="12.28515625" bestFit="1" customWidth="1"/>
    <col min="2315" max="2315" width="11" bestFit="1" customWidth="1"/>
    <col min="2317" max="2317" width="10.7109375" bestFit="1" customWidth="1"/>
    <col min="2318" max="2318" width="12" bestFit="1" customWidth="1"/>
    <col min="2319" max="2319" width="17.28515625" customWidth="1"/>
    <col min="2320" max="2320" width="17" customWidth="1"/>
    <col min="2321" max="2321" width="13.42578125" bestFit="1" customWidth="1"/>
    <col min="2322" max="2322" width="13.7109375" bestFit="1" customWidth="1"/>
    <col min="2323" max="2323" width="8.28515625" customWidth="1"/>
    <col min="2324" max="2324" width="12.42578125" bestFit="1" customWidth="1"/>
    <col min="2326" max="2326" width="17" bestFit="1" customWidth="1"/>
    <col min="2327" max="2327" width="12" bestFit="1" customWidth="1"/>
    <col min="2329" max="2329" width="10.7109375" bestFit="1" customWidth="1"/>
    <col min="2330" max="2330" width="12" bestFit="1" customWidth="1"/>
    <col min="2331" max="2331" width="17.28515625" bestFit="1" customWidth="1"/>
    <col min="2332" max="2332" width="17" bestFit="1" customWidth="1"/>
    <col min="2333" max="2333" width="13.42578125" bestFit="1" customWidth="1"/>
    <col min="2334" max="2334" width="13.7109375" bestFit="1" customWidth="1"/>
    <col min="2335" max="2335" width="8.28515625" customWidth="1"/>
    <col min="2336" max="2336" width="12.42578125" bestFit="1" customWidth="1"/>
    <col min="2338" max="2338" width="17" bestFit="1" customWidth="1"/>
    <col min="2339" max="2339" width="12" bestFit="1" customWidth="1"/>
    <col min="2561" max="2561" width="10.7109375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bestFit="1" customWidth="1"/>
    <col min="2567" max="2567" width="12.28515625" bestFit="1" customWidth="1"/>
    <col min="2568" max="2568" width="13.140625" bestFit="1" customWidth="1"/>
    <col min="2569" max="2569" width="12.5703125" bestFit="1" customWidth="1"/>
    <col min="2570" max="2570" width="12.28515625" bestFit="1" customWidth="1"/>
    <col min="2571" max="2571" width="11" bestFit="1" customWidth="1"/>
    <col min="2573" max="2573" width="10.7109375" bestFit="1" customWidth="1"/>
    <col min="2574" max="2574" width="12" bestFit="1" customWidth="1"/>
    <col min="2575" max="2575" width="17.28515625" customWidth="1"/>
    <col min="2576" max="2576" width="17" customWidth="1"/>
    <col min="2577" max="2577" width="13.42578125" bestFit="1" customWidth="1"/>
    <col min="2578" max="2578" width="13.7109375" bestFit="1" customWidth="1"/>
    <col min="2579" max="2579" width="8.28515625" customWidth="1"/>
    <col min="2580" max="2580" width="12.42578125" bestFit="1" customWidth="1"/>
    <col min="2582" max="2582" width="17" bestFit="1" customWidth="1"/>
    <col min="2583" max="2583" width="12" bestFit="1" customWidth="1"/>
    <col min="2585" max="2585" width="10.7109375" bestFit="1" customWidth="1"/>
    <col min="2586" max="2586" width="12" bestFit="1" customWidth="1"/>
    <col min="2587" max="2587" width="17.28515625" bestFit="1" customWidth="1"/>
    <col min="2588" max="2588" width="17" bestFit="1" customWidth="1"/>
    <col min="2589" max="2589" width="13.42578125" bestFit="1" customWidth="1"/>
    <col min="2590" max="2590" width="13.7109375" bestFit="1" customWidth="1"/>
    <col min="2591" max="2591" width="8.28515625" customWidth="1"/>
    <col min="2592" max="2592" width="12.42578125" bestFit="1" customWidth="1"/>
    <col min="2594" max="2594" width="17" bestFit="1" customWidth="1"/>
    <col min="2595" max="2595" width="12" bestFit="1" customWidth="1"/>
    <col min="2817" max="2817" width="10.7109375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bestFit="1" customWidth="1"/>
    <col min="2823" max="2823" width="12.28515625" bestFit="1" customWidth="1"/>
    <col min="2824" max="2824" width="13.140625" bestFit="1" customWidth="1"/>
    <col min="2825" max="2825" width="12.5703125" bestFit="1" customWidth="1"/>
    <col min="2826" max="2826" width="12.28515625" bestFit="1" customWidth="1"/>
    <col min="2827" max="2827" width="11" bestFit="1" customWidth="1"/>
    <col min="2829" max="2829" width="10.7109375" bestFit="1" customWidth="1"/>
    <col min="2830" max="2830" width="12" bestFit="1" customWidth="1"/>
    <col min="2831" max="2831" width="17.28515625" customWidth="1"/>
    <col min="2832" max="2832" width="17" customWidth="1"/>
    <col min="2833" max="2833" width="13.42578125" bestFit="1" customWidth="1"/>
    <col min="2834" max="2834" width="13.7109375" bestFit="1" customWidth="1"/>
    <col min="2835" max="2835" width="8.28515625" customWidth="1"/>
    <col min="2836" max="2836" width="12.42578125" bestFit="1" customWidth="1"/>
    <col min="2838" max="2838" width="17" bestFit="1" customWidth="1"/>
    <col min="2839" max="2839" width="12" bestFit="1" customWidth="1"/>
    <col min="2841" max="2841" width="10.7109375" bestFit="1" customWidth="1"/>
    <col min="2842" max="2842" width="12" bestFit="1" customWidth="1"/>
    <col min="2843" max="2843" width="17.28515625" bestFit="1" customWidth="1"/>
    <col min="2844" max="2844" width="17" bestFit="1" customWidth="1"/>
    <col min="2845" max="2845" width="13.42578125" bestFit="1" customWidth="1"/>
    <col min="2846" max="2846" width="13.7109375" bestFit="1" customWidth="1"/>
    <col min="2847" max="2847" width="8.28515625" customWidth="1"/>
    <col min="2848" max="2848" width="12.42578125" bestFit="1" customWidth="1"/>
    <col min="2850" max="2850" width="17" bestFit="1" customWidth="1"/>
    <col min="2851" max="2851" width="12" bestFit="1" customWidth="1"/>
    <col min="3073" max="3073" width="10.7109375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bestFit="1" customWidth="1"/>
    <col min="3079" max="3079" width="12.28515625" bestFit="1" customWidth="1"/>
    <col min="3080" max="3080" width="13.140625" bestFit="1" customWidth="1"/>
    <col min="3081" max="3081" width="12.5703125" bestFit="1" customWidth="1"/>
    <col min="3082" max="3082" width="12.28515625" bestFit="1" customWidth="1"/>
    <col min="3083" max="3083" width="11" bestFit="1" customWidth="1"/>
    <col min="3085" max="3085" width="10.7109375" bestFit="1" customWidth="1"/>
    <col min="3086" max="3086" width="12" bestFit="1" customWidth="1"/>
    <col min="3087" max="3087" width="17.28515625" customWidth="1"/>
    <col min="3088" max="3088" width="17" customWidth="1"/>
    <col min="3089" max="3089" width="13.42578125" bestFit="1" customWidth="1"/>
    <col min="3090" max="3090" width="13.7109375" bestFit="1" customWidth="1"/>
    <col min="3091" max="3091" width="8.28515625" customWidth="1"/>
    <col min="3092" max="3092" width="12.42578125" bestFit="1" customWidth="1"/>
    <col min="3094" max="3094" width="17" bestFit="1" customWidth="1"/>
    <col min="3095" max="3095" width="12" bestFit="1" customWidth="1"/>
    <col min="3097" max="3097" width="10.7109375" bestFit="1" customWidth="1"/>
    <col min="3098" max="3098" width="12" bestFit="1" customWidth="1"/>
    <col min="3099" max="3099" width="17.28515625" bestFit="1" customWidth="1"/>
    <col min="3100" max="3100" width="17" bestFit="1" customWidth="1"/>
    <col min="3101" max="3101" width="13.42578125" bestFit="1" customWidth="1"/>
    <col min="3102" max="3102" width="13.7109375" bestFit="1" customWidth="1"/>
    <col min="3103" max="3103" width="8.28515625" customWidth="1"/>
    <col min="3104" max="3104" width="12.42578125" bestFit="1" customWidth="1"/>
    <col min="3106" max="3106" width="17" bestFit="1" customWidth="1"/>
    <col min="3107" max="3107" width="12" bestFit="1" customWidth="1"/>
    <col min="3329" max="3329" width="10.7109375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bestFit="1" customWidth="1"/>
    <col min="3335" max="3335" width="12.28515625" bestFit="1" customWidth="1"/>
    <col min="3336" max="3336" width="13.140625" bestFit="1" customWidth="1"/>
    <col min="3337" max="3337" width="12.5703125" bestFit="1" customWidth="1"/>
    <col min="3338" max="3338" width="12.28515625" bestFit="1" customWidth="1"/>
    <col min="3339" max="3339" width="11" bestFit="1" customWidth="1"/>
    <col min="3341" max="3341" width="10.7109375" bestFit="1" customWidth="1"/>
    <col min="3342" max="3342" width="12" bestFit="1" customWidth="1"/>
    <col min="3343" max="3343" width="17.28515625" customWidth="1"/>
    <col min="3344" max="3344" width="17" customWidth="1"/>
    <col min="3345" max="3345" width="13.42578125" bestFit="1" customWidth="1"/>
    <col min="3346" max="3346" width="13.7109375" bestFit="1" customWidth="1"/>
    <col min="3347" max="3347" width="8.28515625" customWidth="1"/>
    <col min="3348" max="3348" width="12.42578125" bestFit="1" customWidth="1"/>
    <col min="3350" max="3350" width="17" bestFit="1" customWidth="1"/>
    <col min="3351" max="3351" width="12" bestFit="1" customWidth="1"/>
    <col min="3353" max="3353" width="10.7109375" bestFit="1" customWidth="1"/>
    <col min="3354" max="3354" width="12" bestFit="1" customWidth="1"/>
    <col min="3355" max="3355" width="17.28515625" bestFit="1" customWidth="1"/>
    <col min="3356" max="3356" width="17" bestFit="1" customWidth="1"/>
    <col min="3357" max="3357" width="13.42578125" bestFit="1" customWidth="1"/>
    <col min="3358" max="3358" width="13.7109375" bestFit="1" customWidth="1"/>
    <col min="3359" max="3359" width="8.28515625" customWidth="1"/>
    <col min="3360" max="3360" width="12.42578125" bestFit="1" customWidth="1"/>
    <col min="3362" max="3362" width="17" bestFit="1" customWidth="1"/>
    <col min="3363" max="3363" width="12" bestFit="1" customWidth="1"/>
    <col min="3585" max="3585" width="10.7109375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bestFit="1" customWidth="1"/>
    <col min="3591" max="3591" width="12.28515625" bestFit="1" customWidth="1"/>
    <col min="3592" max="3592" width="13.140625" bestFit="1" customWidth="1"/>
    <col min="3593" max="3593" width="12.5703125" bestFit="1" customWidth="1"/>
    <col min="3594" max="3594" width="12.28515625" bestFit="1" customWidth="1"/>
    <col min="3595" max="3595" width="11" bestFit="1" customWidth="1"/>
    <col min="3597" max="3597" width="10.7109375" bestFit="1" customWidth="1"/>
    <col min="3598" max="3598" width="12" bestFit="1" customWidth="1"/>
    <col min="3599" max="3599" width="17.28515625" customWidth="1"/>
    <col min="3600" max="3600" width="17" customWidth="1"/>
    <col min="3601" max="3601" width="13.42578125" bestFit="1" customWidth="1"/>
    <col min="3602" max="3602" width="13.7109375" bestFit="1" customWidth="1"/>
    <col min="3603" max="3603" width="8.28515625" customWidth="1"/>
    <col min="3604" max="3604" width="12.42578125" bestFit="1" customWidth="1"/>
    <col min="3606" max="3606" width="17" bestFit="1" customWidth="1"/>
    <col min="3607" max="3607" width="12" bestFit="1" customWidth="1"/>
    <col min="3609" max="3609" width="10.7109375" bestFit="1" customWidth="1"/>
    <col min="3610" max="3610" width="12" bestFit="1" customWidth="1"/>
    <col min="3611" max="3611" width="17.28515625" bestFit="1" customWidth="1"/>
    <col min="3612" max="3612" width="17" bestFit="1" customWidth="1"/>
    <col min="3613" max="3613" width="13.42578125" bestFit="1" customWidth="1"/>
    <col min="3614" max="3614" width="13.7109375" bestFit="1" customWidth="1"/>
    <col min="3615" max="3615" width="8.28515625" customWidth="1"/>
    <col min="3616" max="3616" width="12.42578125" bestFit="1" customWidth="1"/>
    <col min="3618" max="3618" width="17" bestFit="1" customWidth="1"/>
    <col min="3619" max="3619" width="12" bestFit="1" customWidth="1"/>
    <col min="3841" max="3841" width="10.7109375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bestFit="1" customWidth="1"/>
    <col min="3847" max="3847" width="12.28515625" bestFit="1" customWidth="1"/>
    <col min="3848" max="3848" width="13.140625" bestFit="1" customWidth="1"/>
    <col min="3849" max="3849" width="12.5703125" bestFit="1" customWidth="1"/>
    <col min="3850" max="3850" width="12.28515625" bestFit="1" customWidth="1"/>
    <col min="3851" max="3851" width="11" bestFit="1" customWidth="1"/>
    <col min="3853" max="3853" width="10.7109375" bestFit="1" customWidth="1"/>
    <col min="3854" max="3854" width="12" bestFit="1" customWidth="1"/>
    <col min="3855" max="3855" width="17.28515625" customWidth="1"/>
    <col min="3856" max="3856" width="17" customWidth="1"/>
    <col min="3857" max="3857" width="13.42578125" bestFit="1" customWidth="1"/>
    <col min="3858" max="3858" width="13.7109375" bestFit="1" customWidth="1"/>
    <col min="3859" max="3859" width="8.28515625" customWidth="1"/>
    <col min="3860" max="3860" width="12.42578125" bestFit="1" customWidth="1"/>
    <col min="3862" max="3862" width="17" bestFit="1" customWidth="1"/>
    <col min="3863" max="3863" width="12" bestFit="1" customWidth="1"/>
    <col min="3865" max="3865" width="10.7109375" bestFit="1" customWidth="1"/>
    <col min="3866" max="3866" width="12" bestFit="1" customWidth="1"/>
    <col min="3867" max="3867" width="17.28515625" bestFit="1" customWidth="1"/>
    <col min="3868" max="3868" width="17" bestFit="1" customWidth="1"/>
    <col min="3869" max="3869" width="13.42578125" bestFit="1" customWidth="1"/>
    <col min="3870" max="3870" width="13.7109375" bestFit="1" customWidth="1"/>
    <col min="3871" max="3871" width="8.28515625" customWidth="1"/>
    <col min="3872" max="3872" width="12.42578125" bestFit="1" customWidth="1"/>
    <col min="3874" max="3874" width="17" bestFit="1" customWidth="1"/>
    <col min="3875" max="3875" width="12" bestFit="1" customWidth="1"/>
    <col min="4097" max="4097" width="10.7109375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bestFit="1" customWidth="1"/>
    <col min="4103" max="4103" width="12.28515625" bestFit="1" customWidth="1"/>
    <col min="4104" max="4104" width="13.140625" bestFit="1" customWidth="1"/>
    <col min="4105" max="4105" width="12.5703125" bestFit="1" customWidth="1"/>
    <col min="4106" max="4106" width="12.28515625" bestFit="1" customWidth="1"/>
    <col min="4107" max="4107" width="11" bestFit="1" customWidth="1"/>
    <col min="4109" max="4109" width="10.7109375" bestFit="1" customWidth="1"/>
    <col min="4110" max="4110" width="12" bestFit="1" customWidth="1"/>
    <col min="4111" max="4111" width="17.28515625" customWidth="1"/>
    <col min="4112" max="4112" width="17" customWidth="1"/>
    <col min="4113" max="4113" width="13.42578125" bestFit="1" customWidth="1"/>
    <col min="4114" max="4114" width="13.7109375" bestFit="1" customWidth="1"/>
    <col min="4115" max="4115" width="8.28515625" customWidth="1"/>
    <col min="4116" max="4116" width="12.42578125" bestFit="1" customWidth="1"/>
    <col min="4118" max="4118" width="17" bestFit="1" customWidth="1"/>
    <col min="4119" max="4119" width="12" bestFit="1" customWidth="1"/>
    <col min="4121" max="4121" width="10.7109375" bestFit="1" customWidth="1"/>
    <col min="4122" max="4122" width="12" bestFit="1" customWidth="1"/>
    <col min="4123" max="4123" width="17.28515625" bestFit="1" customWidth="1"/>
    <col min="4124" max="4124" width="17" bestFit="1" customWidth="1"/>
    <col min="4125" max="4125" width="13.42578125" bestFit="1" customWidth="1"/>
    <col min="4126" max="4126" width="13.7109375" bestFit="1" customWidth="1"/>
    <col min="4127" max="4127" width="8.28515625" customWidth="1"/>
    <col min="4128" max="4128" width="12.42578125" bestFit="1" customWidth="1"/>
    <col min="4130" max="4130" width="17" bestFit="1" customWidth="1"/>
    <col min="4131" max="4131" width="12" bestFit="1" customWidth="1"/>
    <col min="4353" max="4353" width="10.7109375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bestFit="1" customWidth="1"/>
    <col min="4359" max="4359" width="12.28515625" bestFit="1" customWidth="1"/>
    <col min="4360" max="4360" width="13.140625" bestFit="1" customWidth="1"/>
    <col min="4361" max="4361" width="12.5703125" bestFit="1" customWidth="1"/>
    <col min="4362" max="4362" width="12.28515625" bestFit="1" customWidth="1"/>
    <col min="4363" max="4363" width="11" bestFit="1" customWidth="1"/>
    <col min="4365" max="4365" width="10.7109375" bestFit="1" customWidth="1"/>
    <col min="4366" max="4366" width="12" bestFit="1" customWidth="1"/>
    <col min="4367" max="4367" width="17.28515625" customWidth="1"/>
    <col min="4368" max="4368" width="17" customWidth="1"/>
    <col min="4369" max="4369" width="13.42578125" bestFit="1" customWidth="1"/>
    <col min="4370" max="4370" width="13.7109375" bestFit="1" customWidth="1"/>
    <col min="4371" max="4371" width="8.28515625" customWidth="1"/>
    <col min="4372" max="4372" width="12.42578125" bestFit="1" customWidth="1"/>
    <col min="4374" max="4374" width="17" bestFit="1" customWidth="1"/>
    <col min="4375" max="4375" width="12" bestFit="1" customWidth="1"/>
    <col min="4377" max="4377" width="10.7109375" bestFit="1" customWidth="1"/>
    <col min="4378" max="4378" width="12" bestFit="1" customWidth="1"/>
    <col min="4379" max="4379" width="17.28515625" bestFit="1" customWidth="1"/>
    <col min="4380" max="4380" width="17" bestFit="1" customWidth="1"/>
    <col min="4381" max="4381" width="13.42578125" bestFit="1" customWidth="1"/>
    <col min="4382" max="4382" width="13.7109375" bestFit="1" customWidth="1"/>
    <col min="4383" max="4383" width="8.28515625" customWidth="1"/>
    <col min="4384" max="4384" width="12.42578125" bestFit="1" customWidth="1"/>
    <col min="4386" max="4386" width="17" bestFit="1" customWidth="1"/>
    <col min="4387" max="4387" width="12" bestFit="1" customWidth="1"/>
    <col min="4609" max="4609" width="10.7109375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bestFit="1" customWidth="1"/>
    <col min="4615" max="4615" width="12.28515625" bestFit="1" customWidth="1"/>
    <col min="4616" max="4616" width="13.140625" bestFit="1" customWidth="1"/>
    <col min="4617" max="4617" width="12.5703125" bestFit="1" customWidth="1"/>
    <col min="4618" max="4618" width="12.28515625" bestFit="1" customWidth="1"/>
    <col min="4619" max="4619" width="11" bestFit="1" customWidth="1"/>
    <col min="4621" max="4621" width="10.7109375" bestFit="1" customWidth="1"/>
    <col min="4622" max="4622" width="12" bestFit="1" customWidth="1"/>
    <col min="4623" max="4623" width="17.28515625" customWidth="1"/>
    <col min="4624" max="4624" width="17" customWidth="1"/>
    <col min="4625" max="4625" width="13.42578125" bestFit="1" customWidth="1"/>
    <col min="4626" max="4626" width="13.7109375" bestFit="1" customWidth="1"/>
    <col min="4627" max="4627" width="8.28515625" customWidth="1"/>
    <col min="4628" max="4628" width="12.42578125" bestFit="1" customWidth="1"/>
    <col min="4630" max="4630" width="17" bestFit="1" customWidth="1"/>
    <col min="4631" max="4631" width="12" bestFit="1" customWidth="1"/>
    <col min="4633" max="4633" width="10.7109375" bestFit="1" customWidth="1"/>
    <col min="4634" max="4634" width="12" bestFit="1" customWidth="1"/>
    <col min="4635" max="4635" width="17.28515625" bestFit="1" customWidth="1"/>
    <col min="4636" max="4636" width="17" bestFit="1" customWidth="1"/>
    <col min="4637" max="4637" width="13.42578125" bestFit="1" customWidth="1"/>
    <col min="4638" max="4638" width="13.7109375" bestFit="1" customWidth="1"/>
    <col min="4639" max="4639" width="8.28515625" customWidth="1"/>
    <col min="4640" max="4640" width="12.42578125" bestFit="1" customWidth="1"/>
    <col min="4642" max="4642" width="17" bestFit="1" customWidth="1"/>
    <col min="4643" max="4643" width="12" bestFit="1" customWidth="1"/>
    <col min="4865" max="4865" width="10.7109375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bestFit="1" customWidth="1"/>
    <col min="4871" max="4871" width="12.28515625" bestFit="1" customWidth="1"/>
    <col min="4872" max="4872" width="13.140625" bestFit="1" customWidth="1"/>
    <col min="4873" max="4873" width="12.5703125" bestFit="1" customWidth="1"/>
    <col min="4874" max="4874" width="12.28515625" bestFit="1" customWidth="1"/>
    <col min="4875" max="4875" width="11" bestFit="1" customWidth="1"/>
    <col min="4877" max="4877" width="10.7109375" bestFit="1" customWidth="1"/>
    <col min="4878" max="4878" width="12" bestFit="1" customWidth="1"/>
    <col min="4879" max="4879" width="17.28515625" customWidth="1"/>
    <col min="4880" max="4880" width="17" customWidth="1"/>
    <col min="4881" max="4881" width="13.42578125" bestFit="1" customWidth="1"/>
    <col min="4882" max="4882" width="13.7109375" bestFit="1" customWidth="1"/>
    <col min="4883" max="4883" width="8.28515625" customWidth="1"/>
    <col min="4884" max="4884" width="12.42578125" bestFit="1" customWidth="1"/>
    <col min="4886" max="4886" width="17" bestFit="1" customWidth="1"/>
    <col min="4887" max="4887" width="12" bestFit="1" customWidth="1"/>
    <col min="4889" max="4889" width="10.7109375" bestFit="1" customWidth="1"/>
    <col min="4890" max="4890" width="12" bestFit="1" customWidth="1"/>
    <col min="4891" max="4891" width="17.28515625" bestFit="1" customWidth="1"/>
    <col min="4892" max="4892" width="17" bestFit="1" customWidth="1"/>
    <col min="4893" max="4893" width="13.42578125" bestFit="1" customWidth="1"/>
    <col min="4894" max="4894" width="13.7109375" bestFit="1" customWidth="1"/>
    <col min="4895" max="4895" width="8.28515625" customWidth="1"/>
    <col min="4896" max="4896" width="12.42578125" bestFit="1" customWidth="1"/>
    <col min="4898" max="4898" width="17" bestFit="1" customWidth="1"/>
    <col min="4899" max="4899" width="12" bestFit="1" customWidth="1"/>
    <col min="5121" max="5121" width="10.7109375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bestFit="1" customWidth="1"/>
    <col min="5127" max="5127" width="12.28515625" bestFit="1" customWidth="1"/>
    <col min="5128" max="5128" width="13.140625" bestFit="1" customWidth="1"/>
    <col min="5129" max="5129" width="12.5703125" bestFit="1" customWidth="1"/>
    <col min="5130" max="5130" width="12.28515625" bestFit="1" customWidth="1"/>
    <col min="5131" max="5131" width="11" bestFit="1" customWidth="1"/>
    <col min="5133" max="5133" width="10.7109375" bestFit="1" customWidth="1"/>
    <col min="5134" max="5134" width="12" bestFit="1" customWidth="1"/>
    <col min="5135" max="5135" width="17.28515625" customWidth="1"/>
    <col min="5136" max="5136" width="17" customWidth="1"/>
    <col min="5137" max="5137" width="13.42578125" bestFit="1" customWidth="1"/>
    <col min="5138" max="5138" width="13.7109375" bestFit="1" customWidth="1"/>
    <col min="5139" max="5139" width="8.28515625" customWidth="1"/>
    <col min="5140" max="5140" width="12.42578125" bestFit="1" customWidth="1"/>
    <col min="5142" max="5142" width="17" bestFit="1" customWidth="1"/>
    <col min="5143" max="5143" width="12" bestFit="1" customWidth="1"/>
    <col min="5145" max="5145" width="10.7109375" bestFit="1" customWidth="1"/>
    <col min="5146" max="5146" width="12" bestFit="1" customWidth="1"/>
    <col min="5147" max="5147" width="17.28515625" bestFit="1" customWidth="1"/>
    <col min="5148" max="5148" width="17" bestFit="1" customWidth="1"/>
    <col min="5149" max="5149" width="13.42578125" bestFit="1" customWidth="1"/>
    <col min="5150" max="5150" width="13.7109375" bestFit="1" customWidth="1"/>
    <col min="5151" max="5151" width="8.28515625" customWidth="1"/>
    <col min="5152" max="5152" width="12.42578125" bestFit="1" customWidth="1"/>
    <col min="5154" max="5154" width="17" bestFit="1" customWidth="1"/>
    <col min="5155" max="5155" width="12" bestFit="1" customWidth="1"/>
    <col min="5377" max="5377" width="10.7109375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bestFit="1" customWidth="1"/>
    <col min="5383" max="5383" width="12.28515625" bestFit="1" customWidth="1"/>
    <col min="5384" max="5384" width="13.140625" bestFit="1" customWidth="1"/>
    <col min="5385" max="5385" width="12.5703125" bestFit="1" customWidth="1"/>
    <col min="5386" max="5386" width="12.28515625" bestFit="1" customWidth="1"/>
    <col min="5387" max="5387" width="11" bestFit="1" customWidth="1"/>
    <col min="5389" max="5389" width="10.7109375" bestFit="1" customWidth="1"/>
    <col min="5390" max="5390" width="12" bestFit="1" customWidth="1"/>
    <col min="5391" max="5391" width="17.28515625" customWidth="1"/>
    <col min="5392" max="5392" width="17" customWidth="1"/>
    <col min="5393" max="5393" width="13.42578125" bestFit="1" customWidth="1"/>
    <col min="5394" max="5394" width="13.7109375" bestFit="1" customWidth="1"/>
    <col min="5395" max="5395" width="8.28515625" customWidth="1"/>
    <col min="5396" max="5396" width="12.42578125" bestFit="1" customWidth="1"/>
    <col min="5398" max="5398" width="17" bestFit="1" customWidth="1"/>
    <col min="5399" max="5399" width="12" bestFit="1" customWidth="1"/>
    <col min="5401" max="5401" width="10.7109375" bestFit="1" customWidth="1"/>
    <col min="5402" max="5402" width="12" bestFit="1" customWidth="1"/>
    <col min="5403" max="5403" width="17.28515625" bestFit="1" customWidth="1"/>
    <col min="5404" max="5404" width="17" bestFit="1" customWidth="1"/>
    <col min="5405" max="5405" width="13.42578125" bestFit="1" customWidth="1"/>
    <col min="5406" max="5406" width="13.7109375" bestFit="1" customWidth="1"/>
    <col min="5407" max="5407" width="8.28515625" customWidth="1"/>
    <col min="5408" max="5408" width="12.42578125" bestFit="1" customWidth="1"/>
    <col min="5410" max="5410" width="17" bestFit="1" customWidth="1"/>
    <col min="5411" max="5411" width="12" bestFit="1" customWidth="1"/>
    <col min="5633" max="5633" width="10.7109375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bestFit="1" customWidth="1"/>
    <col min="5639" max="5639" width="12.28515625" bestFit="1" customWidth="1"/>
    <col min="5640" max="5640" width="13.140625" bestFit="1" customWidth="1"/>
    <col min="5641" max="5641" width="12.5703125" bestFit="1" customWidth="1"/>
    <col min="5642" max="5642" width="12.28515625" bestFit="1" customWidth="1"/>
    <col min="5643" max="5643" width="11" bestFit="1" customWidth="1"/>
    <col min="5645" max="5645" width="10.7109375" bestFit="1" customWidth="1"/>
    <col min="5646" max="5646" width="12" bestFit="1" customWidth="1"/>
    <col min="5647" max="5647" width="17.28515625" customWidth="1"/>
    <col min="5648" max="5648" width="17" customWidth="1"/>
    <col min="5649" max="5649" width="13.42578125" bestFit="1" customWidth="1"/>
    <col min="5650" max="5650" width="13.7109375" bestFit="1" customWidth="1"/>
    <col min="5651" max="5651" width="8.28515625" customWidth="1"/>
    <col min="5652" max="5652" width="12.42578125" bestFit="1" customWidth="1"/>
    <col min="5654" max="5654" width="17" bestFit="1" customWidth="1"/>
    <col min="5655" max="5655" width="12" bestFit="1" customWidth="1"/>
    <col min="5657" max="5657" width="10.7109375" bestFit="1" customWidth="1"/>
    <col min="5658" max="5658" width="12" bestFit="1" customWidth="1"/>
    <col min="5659" max="5659" width="17.28515625" bestFit="1" customWidth="1"/>
    <col min="5660" max="5660" width="17" bestFit="1" customWidth="1"/>
    <col min="5661" max="5661" width="13.42578125" bestFit="1" customWidth="1"/>
    <col min="5662" max="5662" width="13.7109375" bestFit="1" customWidth="1"/>
    <col min="5663" max="5663" width="8.28515625" customWidth="1"/>
    <col min="5664" max="5664" width="12.42578125" bestFit="1" customWidth="1"/>
    <col min="5666" max="5666" width="17" bestFit="1" customWidth="1"/>
    <col min="5667" max="5667" width="12" bestFit="1" customWidth="1"/>
    <col min="5889" max="5889" width="10.7109375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bestFit="1" customWidth="1"/>
    <col min="5895" max="5895" width="12.28515625" bestFit="1" customWidth="1"/>
    <col min="5896" max="5896" width="13.140625" bestFit="1" customWidth="1"/>
    <col min="5897" max="5897" width="12.5703125" bestFit="1" customWidth="1"/>
    <col min="5898" max="5898" width="12.28515625" bestFit="1" customWidth="1"/>
    <col min="5899" max="5899" width="11" bestFit="1" customWidth="1"/>
    <col min="5901" max="5901" width="10.7109375" bestFit="1" customWidth="1"/>
    <col min="5902" max="5902" width="12" bestFit="1" customWidth="1"/>
    <col min="5903" max="5903" width="17.28515625" customWidth="1"/>
    <col min="5904" max="5904" width="17" customWidth="1"/>
    <col min="5905" max="5905" width="13.42578125" bestFit="1" customWidth="1"/>
    <col min="5906" max="5906" width="13.7109375" bestFit="1" customWidth="1"/>
    <col min="5907" max="5907" width="8.28515625" customWidth="1"/>
    <col min="5908" max="5908" width="12.42578125" bestFit="1" customWidth="1"/>
    <col min="5910" max="5910" width="17" bestFit="1" customWidth="1"/>
    <col min="5911" max="5911" width="12" bestFit="1" customWidth="1"/>
    <col min="5913" max="5913" width="10.7109375" bestFit="1" customWidth="1"/>
    <col min="5914" max="5914" width="12" bestFit="1" customWidth="1"/>
    <col min="5915" max="5915" width="17.28515625" bestFit="1" customWidth="1"/>
    <col min="5916" max="5916" width="17" bestFit="1" customWidth="1"/>
    <col min="5917" max="5917" width="13.42578125" bestFit="1" customWidth="1"/>
    <col min="5918" max="5918" width="13.7109375" bestFit="1" customWidth="1"/>
    <col min="5919" max="5919" width="8.28515625" customWidth="1"/>
    <col min="5920" max="5920" width="12.42578125" bestFit="1" customWidth="1"/>
    <col min="5922" max="5922" width="17" bestFit="1" customWidth="1"/>
    <col min="5923" max="5923" width="12" bestFit="1" customWidth="1"/>
    <col min="6145" max="6145" width="10.7109375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bestFit="1" customWidth="1"/>
    <col min="6151" max="6151" width="12.28515625" bestFit="1" customWidth="1"/>
    <col min="6152" max="6152" width="13.140625" bestFit="1" customWidth="1"/>
    <col min="6153" max="6153" width="12.5703125" bestFit="1" customWidth="1"/>
    <col min="6154" max="6154" width="12.28515625" bestFit="1" customWidth="1"/>
    <col min="6155" max="6155" width="11" bestFit="1" customWidth="1"/>
    <col min="6157" max="6157" width="10.7109375" bestFit="1" customWidth="1"/>
    <col min="6158" max="6158" width="12" bestFit="1" customWidth="1"/>
    <col min="6159" max="6159" width="17.28515625" customWidth="1"/>
    <col min="6160" max="6160" width="17" customWidth="1"/>
    <col min="6161" max="6161" width="13.42578125" bestFit="1" customWidth="1"/>
    <col min="6162" max="6162" width="13.7109375" bestFit="1" customWidth="1"/>
    <col min="6163" max="6163" width="8.28515625" customWidth="1"/>
    <col min="6164" max="6164" width="12.42578125" bestFit="1" customWidth="1"/>
    <col min="6166" max="6166" width="17" bestFit="1" customWidth="1"/>
    <col min="6167" max="6167" width="12" bestFit="1" customWidth="1"/>
    <col min="6169" max="6169" width="10.7109375" bestFit="1" customWidth="1"/>
    <col min="6170" max="6170" width="12" bestFit="1" customWidth="1"/>
    <col min="6171" max="6171" width="17.28515625" bestFit="1" customWidth="1"/>
    <col min="6172" max="6172" width="17" bestFit="1" customWidth="1"/>
    <col min="6173" max="6173" width="13.42578125" bestFit="1" customWidth="1"/>
    <col min="6174" max="6174" width="13.7109375" bestFit="1" customWidth="1"/>
    <col min="6175" max="6175" width="8.28515625" customWidth="1"/>
    <col min="6176" max="6176" width="12.42578125" bestFit="1" customWidth="1"/>
    <col min="6178" max="6178" width="17" bestFit="1" customWidth="1"/>
    <col min="6179" max="6179" width="12" bestFit="1" customWidth="1"/>
    <col min="6401" max="6401" width="10.7109375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bestFit="1" customWidth="1"/>
    <col min="6407" max="6407" width="12.28515625" bestFit="1" customWidth="1"/>
    <col min="6408" max="6408" width="13.140625" bestFit="1" customWidth="1"/>
    <col min="6409" max="6409" width="12.5703125" bestFit="1" customWidth="1"/>
    <col min="6410" max="6410" width="12.28515625" bestFit="1" customWidth="1"/>
    <col min="6411" max="6411" width="11" bestFit="1" customWidth="1"/>
    <col min="6413" max="6413" width="10.7109375" bestFit="1" customWidth="1"/>
    <col min="6414" max="6414" width="12" bestFit="1" customWidth="1"/>
    <col min="6415" max="6415" width="17.28515625" customWidth="1"/>
    <col min="6416" max="6416" width="17" customWidth="1"/>
    <col min="6417" max="6417" width="13.42578125" bestFit="1" customWidth="1"/>
    <col min="6418" max="6418" width="13.7109375" bestFit="1" customWidth="1"/>
    <col min="6419" max="6419" width="8.28515625" customWidth="1"/>
    <col min="6420" max="6420" width="12.42578125" bestFit="1" customWidth="1"/>
    <col min="6422" max="6422" width="17" bestFit="1" customWidth="1"/>
    <col min="6423" max="6423" width="12" bestFit="1" customWidth="1"/>
    <col min="6425" max="6425" width="10.7109375" bestFit="1" customWidth="1"/>
    <col min="6426" max="6426" width="12" bestFit="1" customWidth="1"/>
    <col min="6427" max="6427" width="17.28515625" bestFit="1" customWidth="1"/>
    <col min="6428" max="6428" width="17" bestFit="1" customWidth="1"/>
    <col min="6429" max="6429" width="13.42578125" bestFit="1" customWidth="1"/>
    <col min="6430" max="6430" width="13.7109375" bestFit="1" customWidth="1"/>
    <col min="6431" max="6431" width="8.28515625" customWidth="1"/>
    <col min="6432" max="6432" width="12.42578125" bestFit="1" customWidth="1"/>
    <col min="6434" max="6434" width="17" bestFit="1" customWidth="1"/>
    <col min="6435" max="6435" width="12" bestFit="1" customWidth="1"/>
    <col min="6657" max="6657" width="10.7109375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bestFit="1" customWidth="1"/>
    <col min="6663" max="6663" width="12.28515625" bestFit="1" customWidth="1"/>
    <col min="6664" max="6664" width="13.140625" bestFit="1" customWidth="1"/>
    <col min="6665" max="6665" width="12.5703125" bestFit="1" customWidth="1"/>
    <col min="6666" max="6666" width="12.28515625" bestFit="1" customWidth="1"/>
    <col min="6667" max="6667" width="11" bestFit="1" customWidth="1"/>
    <col min="6669" max="6669" width="10.7109375" bestFit="1" customWidth="1"/>
    <col min="6670" max="6670" width="12" bestFit="1" customWidth="1"/>
    <col min="6671" max="6671" width="17.28515625" customWidth="1"/>
    <col min="6672" max="6672" width="17" customWidth="1"/>
    <col min="6673" max="6673" width="13.42578125" bestFit="1" customWidth="1"/>
    <col min="6674" max="6674" width="13.7109375" bestFit="1" customWidth="1"/>
    <col min="6675" max="6675" width="8.28515625" customWidth="1"/>
    <col min="6676" max="6676" width="12.42578125" bestFit="1" customWidth="1"/>
    <col min="6678" max="6678" width="17" bestFit="1" customWidth="1"/>
    <col min="6679" max="6679" width="12" bestFit="1" customWidth="1"/>
    <col min="6681" max="6681" width="10.7109375" bestFit="1" customWidth="1"/>
    <col min="6682" max="6682" width="12" bestFit="1" customWidth="1"/>
    <col min="6683" max="6683" width="17.28515625" bestFit="1" customWidth="1"/>
    <col min="6684" max="6684" width="17" bestFit="1" customWidth="1"/>
    <col min="6685" max="6685" width="13.42578125" bestFit="1" customWidth="1"/>
    <col min="6686" max="6686" width="13.7109375" bestFit="1" customWidth="1"/>
    <col min="6687" max="6687" width="8.28515625" customWidth="1"/>
    <col min="6688" max="6688" width="12.42578125" bestFit="1" customWidth="1"/>
    <col min="6690" max="6690" width="17" bestFit="1" customWidth="1"/>
    <col min="6691" max="6691" width="12" bestFit="1" customWidth="1"/>
    <col min="6913" max="6913" width="10.7109375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bestFit="1" customWidth="1"/>
    <col min="6919" max="6919" width="12.28515625" bestFit="1" customWidth="1"/>
    <col min="6920" max="6920" width="13.140625" bestFit="1" customWidth="1"/>
    <col min="6921" max="6921" width="12.5703125" bestFit="1" customWidth="1"/>
    <col min="6922" max="6922" width="12.28515625" bestFit="1" customWidth="1"/>
    <col min="6923" max="6923" width="11" bestFit="1" customWidth="1"/>
    <col min="6925" max="6925" width="10.7109375" bestFit="1" customWidth="1"/>
    <col min="6926" max="6926" width="12" bestFit="1" customWidth="1"/>
    <col min="6927" max="6927" width="17.28515625" customWidth="1"/>
    <col min="6928" max="6928" width="17" customWidth="1"/>
    <col min="6929" max="6929" width="13.42578125" bestFit="1" customWidth="1"/>
    <col min="6930" max="6930" width="13.7109375" bestFit="1" customWidth="1"/>
    <col min="6931" max="6931" width="8.28515625" customWidth="1"/>
    <col min="6932" max="6932" width="12.42578125" bestFit="1" customWidth="1"/>
    <col min="6934" max="6934" width="17" bestFit="1" customWidth="1"/>
    <col min="6935" max="6935" width="12" bestFit="1" customWidth="1"/>
    <col min="6937" max="6937" width="10.7109375" bestFit="1" customWidth="1"/>
    <col min="6938" max="6938" width="12" bestFit="1" customWidth="1"/>
    <col min="6939" max="6939" width="17.28515625" bestFit="1" customWidth="1"/>
    <col min="6940" max="6940" width="17" bestFit="1" customWidth="1"/>
    <col min="6941" max="6941" width="13.42578125" bestFit="1" customWidth="1"/>
    <col min="6942" max="6942" width="13.7109375" bestFit="1" customWidth="1"/>
    <col min="6943" max="6943" width="8.28515625" customWidth="1"/>
    <col min="6944" max="6944" width="12.42578125" bestFit="1" customWidth="1"/>
    <col min="6946" max="6946" width="17" bestFit="1" customWidth="1"/>
    <col min="6947" max="6947" width="12" bestFit="1" customWidth="1"/>
    <col min="7169" max="7169" width="10.7109375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bestFit="1" customWidth="1"/>
    <col min="7175" max="7175" width="12.28515625" bestFit="1" customWidth="1"/>
    <col min="7176" max="7176" width="13.140625" bestFit="1" customWidth="1"/>
    <col min="7177" max="7177" width="12.5703125" bestFit="1" customWidth="1"/>
    <col min="7178" max="7178" width="12.28515625" bestFit="1" customWidth="1"/>
    <col min="7179" max="7179" width="11" bestFit="1" customWidth="1"/>
    <col min="7181" max="7181" width="10.7109375" bestFit="1" customWidth="1"/>
    <col min="7182" max="7182" width="12" bestFit="1" customWidth="1"/>
    <col min="7183" max="7183" width="17.28515625" customWidth="1"/>
    <col min="7184" max="7184" width="17" customWidth="1"/>
    <col min="7185" max="7185" width="13.42578125" bestFit="1" customWidth="1"/>
    <col min="7186" max="7186" width="13.7109375" bestFit="1" customWidth="1"/>
    <col min="7187" max="7187" width="8.28515625" customWidth="1"/>
    <col min="7188" max="7188" width="12.42578125" bestFit="1" customWidth="1"/>
    <col min="7190" max="7190" width="17" bestFit="1" customWidth="1"/>
    <col min="7191" max="7191" width="12" bestFit="1" customWidth="1"/>
    <col min="7193" max="7193" width="10.7109375" bestFit="1" customWidth="1"/>
    <col min="7194" max="7194" width="12" bestFit="1" customWidth="1"/>
    <col min="7195" max="7195" width="17.28515625" bestFit="1" customWidth="1"/>
    <col min="7196" max="7196" width="17" bestFit="1" customWidth="1"/>
    <col min="7197" max="7197" width="13.42578125" bestFit="1" customWidth="1"/>
    <col min="7198" max="7198" width="13.7109375" bestFit="1" customWidth="1"/>
    <col min="7199" max="7199" width="8.28515625" customWidth="1"/>
    <col min="7200" max="7200" width="12.42578125" bestFit="1" customWidth="1"/>
    <col min="7202" max="7202" width="17" bestFit="1" customWidth="1"/>
    <col min="7203" max="7203" width="12" bestFit="1" customWidth="1"/>
    <col min="7425" max="7425" width="10.7109375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bestFit="1" customWidth="1"/>
    <col min="7431" max="7431" width="12.28515625" bestFit="1" customWidth="1"/>
    <col min="7432" max="7432" width="13.140625" bestFit="1" customWidth="1"/>
    <col min="7433" max="7433" width="12.5703125" bestFit="1" customWidth="1"/>
    <col min="7434" max="7434" width="12.28515625" bestFit="1" customWidth="1"/>
    <col min="7435" max="7435" width="11" bestFit="1" customWidth="1"/>
    <col min="7437" max="7437" width="10.7109375" bestFit="1" customWidth="1"/>
    <col min="7438" max="7438" width="12" bestFit="1" customWidth="1"/>
    <col min="7439" max="7439" width="17.28515625" customWidth="1"/>
    <col min="7440" max="7440" width="17" customWidth="1"/>
    <col min="7441" max="7441" width="13.42578125" bestFit="1" customWidth="1"/>
    <col min="7442" max="7442" width="13.7109375" bestFit="1" customWidth="1"/>
    <col min="7443" max="7443" width="8.28515625" customWidth="1"/>
    <col min="7444" max="7444" width="12.42578125" bestFit="1" customWidth="1"/>
    <col min="7446" max="7446" width="17" bestFit="1" customWidth="1"/>
    <col min="7447" max="7447" width="12" bestFit="1" customWidth="1"/>
    <col min="7449" max="7449" width="10.7109375" bestFit="1" customWidth="1"/>
    <col min="7450" max="7450" width="12" bestFit="1" customWidth="1"/>
    <col min="7451" max="7451" width="17.28515625" bestFit="1" customWidth="1"/>
    <col min="7452" max="7452" width="17" bestFit="1" customWidth="1"/>
    <col min="7453" max="7453" width="13.42578125" bestFit="1" customWidth="1"/>
    <col min="7454" max="7454" width="13.7109375" bestFit="1" customWidth="1"/>
    <col min="7455" max="7455" width="8.28515625" customWidth="1"/>
    <col min="7456" max="7456" width="12.42578125" bestFit="1" customWidth="1"/>
    <col min="7458" max="7458" width="17" bestFit="1" customWidth="1"/>
    <col min="7459" max="7459" width="12" bestFit="1" customWidth="1"/>
    <col min="7681" max="7681" width="10.7109375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bestFit="1" customWidth="1"/>
    <col min="7687" max="7687" width="12.28515625" bestFit="1" customWidth="1"/>
    <col min="7688" max="7688" width="13.140625" bestFit="1" customWidth="1"/>
    <col min="7689" max="7689" width="12.5703125" bestFit="1" customWidth="1"/>
    <col min="7690" max="7690" width="12.28515625" bestFit="1" customWidth="1"/>
    <col min="7691" max="7691" width="11" bestFit="1" customWidth="1"/>
    <col min="7693" max="7693" width="10.7109375" bestFit="1" customWidth="1"/>
    <col min="7694" max="7694" width="12" bestFit="1" customWidth="1"/>
    <col min="7695" max="7695" width="17.28515625" customWidth="1"/>
    <col min="7696" max="7696" width="17" customWidth="1"/>
    <col min="7697" max="7697" width="13.42578125" bestFit="1" customWidth="1"/>
    <col min="7698" max="7698" width="13.7109375" bestFit="1" customWidth="1"/>
    <col min="7699" max="7699" width="8.28515625" customWidth="1"/>
    <col min="7700" max="7700" width="12.42578125" bestFit="1" customWidth="1"/>
    <col min="7702" max="7702" width="17" bestFit="1" customWidth="1"/>
    <col min="7703" max="7703" width="12" bestFit="1" customWidth="1"/>
    <col min="7705" max="7705" width="10.7109375" bestFit="1" customWidth="1"/>
    <col min="7706" max="7706" width="12" bestFit="1" customWidth="1"/>
    <col min="7707" max="7707" width="17.28515625" bestFit="1" customWidth="1"/>
    <col min="7708" max="7708" width="17" bestFit="1" customWidth="1"/>
    <col min="7709" max="7709" width="13.42578125" bestFit="1" customWidth="1"/>
    <col min="7710" max="7710" width="13.7109375" bestFit="1" customWidth="1"/>
    <col min="7711" max="7711" width="8.28515625" customWidth="1"/>
    <col min="7712" max="7712" width="12.42578125" bestFit="1" customWidth="1"/>
    <col min="7714" max="7714" width="17" bestFit="1" customWidth="1"/>
    <col min="7715" max="7715" width="12" bestFit="1" customWidth="1"/>
    <col min="7937" max="7937" width="10.7109375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bestFit="1" customWidth="1"/>
    <col min="7943" max="7943" width="12.28515625" bestFit="1" customWidth="1"/>
    <col min="7944" max="7944" width="13.140625" bestFit="1" customWidth="1"/>
    <col min="7945" max="7945" width="12.5703125" bestFit="1" customWidth="1"/>
    <col min="7946" max="7946" width="12.28515625" bestFit="1" customWidth="1"/>
    <col min="7947" max="7947" width="11" bestFit="1" customWidth="1"/>
    <col min="7949" max="7949" width="10.7109375" bestFit="1" customWidth="1"/>
    <col min="7950" max="7950" width="12" bestFit="1" customWidth="1"/>
    <col min="7951" max="7951" width="17.28515625" customWidth="1"/>
    <col min="7952" max="7952" width="17" customWidth="1"/>
    <col min="7953" max="7953" width="13.42578125" bestFit="1" customWidth="1"/>
    <col min="7954" max="7954" width="13.7109375" bestFit="1" customWidth="1"/>
    <col min="7955" max="7955" width="8.28515625" customWidth="1"/>
    <col min="7956" max="7956" width="12.42578125" bestFit="1" customWidth="1"/>
    <col min="7958" max="7958" width="17" bestFit="1" customWidth="1"/>
    <col min="7959" max="7959" width="12" bestFit="1" customWidth="1"/>
    <col min="7961" max="7961" width="10.7109375" bestFit="1" customWidth="1"/>
    <col min="7962" max="7962" width="12" bestFit="1" customWidth="1"/>
    <col min="7963" max="7963" width="17.28515625" bestFit="1" customWidth="1"/>
    <col min="7964" max="7964" width="17" bestFit="1" customWidth="1"/>
    <col min="7965" max="7965" width="13.42578125" bestFit="1" customWidth="1"/>
    <col min="7966" max="7966" width="13.7109375" bestFit="1" customWidth="1"/>
    <col min="7967" max="7967" width="8.28515625" customWidth="1"/>
    <col min="7968" max="7968" width="12.42578125" bestFit="1" customWidth="1"/>
    <col min="7970" max="7970" width="17" bestFit="1" customWidth="1"/>
    <col min="7971" max="7971" width="12" bestFit="1" customWidth="1"/>
    <col min="8193" max="8193" width="10.7109375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bestFit="1" customWidth="1"/>
    <col min="8199" max="8199" width="12.28515625" bestFit="1" customWidth="1"/>
    <col min="8200" max="8200" width="13.140625" bestFit="1" customWidth="1"/>
    <col min="8201" max="8201" width="12.5703125" bestFit="1" customWidth="1"/>
    <col min="8202" max="8202" width="12.28515625" bestFit="1" customWidth="1"/>
    <col min="8203" max="8203" width="11" bestFit="1" customWidth="1"/>
    <col min="8205" max="8205" width="10.7109375" bestFit="1" customWidth="1"/>
    <col min="8206" max="8206" width="12" bestFit="1" customWidth="1"/>
    <col min="8207" max="8207" width="17.28515625" customWidth="1"/>
    <col min="8208" max="8208" width="17" customWidth="1"/>
    <col min="8209" max="8209" width="13.42578125" bestFit="1" customWidth="1"/>
    <col min="8210" max="8210" width="13.7109375" bestFit="1" customWidth="1"/>
    <col min="8211" max="8211" width="8.28515625" customWidth="1"/>
    <col min="8212" max="8212" width="12.42578125" bestFit="1" customWidth="1"/>
    <col min="8214" max="8214" width="17" bestFit="1" customWidth="1"/>
    <col min="8215" max="8215" width="12" bestFit="1" customWidth="1"/>
    <col min="8217" max="8217" width="10.7109375" bestFit="1" customWidth="1"/>
    <col min="8218" max="8218" width="12" bestFit="1" customWidth="1"/>
    <col min="8219" max="8219" width="17.28515625" bestFit="1" customWidth="1"/>
    <col min="8220" max="8220" width="17" bestFit="1" customWidth="1"/>
    <col min="8221" max="8221" width="13.42578125" bestFit="1" customWidth="1"/>
    <col min="8222" max="8222" width="13.7109375" bestFit="1" customWidth="1"/>
    <col min="8223" max="8223" width="8.28515625" customWidth="1"/>
    <col min="8224" max="8224" width="12.42578125" bestFit="1" customWidth="1"/>
    <col min="8226" max="8226" width="17" bestFit="1" customWidth="1"/>
    <col min="8227" max="8227" width="12" bestFit="1" customWidth="1"/>
    <col min="8449" max="8449" width="10.7109375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bestFit="1" customWidth="1"/>
    <col min="8455" max="8455" width="12.28515625" bestFit="1" customWidth="1"/>
    <col min="8456" max="8456" width="13.140625" bestFit="1" customWidth="1"/>
    <col min="8457" max="8457" width="12.5703125" bestFit="1" customWidth="1"/>
    <col min="8458" max="8458" width="12.28515625" bestFit="1" customWidth="1"/>
    <col min="8459" max="8459" width="11" bestFit="1" customWidth="1"/>
    <col min="8461" max="8461" width="10.7109375" bestFit="1" customWidth="1"/>
    <col min="8462" max="8462" width="12" bestFit="1" customWidth="1"/>
    <col min="8463" max="8463" width="17.28515625" customWidth="1"/>
    <col min="8464" max="8464" width="17" customWidth="1"/>
    <col min="8465" max="8465" width="13.42578125" bestFit="1" customWidth="1"/>
    <col min="8466" max="8466" width="13.7109375" bestFit="1" customWidth="1"/>
    <col min="8467" max="8467" width="8.28515625" customWidth="1"/>
    <col min="8468" max="8468" width="12.42578125" bestFit="1" customWidth="1"/>
    <col min="8470" max="8470" width="17" bestFit="1" customWidth="1"/>
    <col min="8471" max="8471" width="12" bestFit="1" customWidth="1"/>
    <col min="8473" max="8473" width="10.7109375" bestFit="1" customWidth="1"/>
    <col min="8474" max="8474" width="12" bestFit="1" customWidth="1"/>
    <col min="8475" max="8475" width="17.28515625" bestFit="1" customWidth="1"/>
    <col min="8476" max="8476" width="17" bestFit="1" customWidth="1"/>
    <col min="8477" max="8477" width="13.42578125" bestFit="1" customWidth="1"/>
    <col min="8478" max="8478" width="13.7109375" bestFit="1" customWidth="1"/>
    <col min="8479" max="8479" width="8.28515625" customWidth="1"/>
    <col min="8480" max="8480" width="12.42578125" bestFit="1" customWidth="1"/>
    <col min="8482" max="8482" width="17" bestFit="1" customWidth="1"/>
    <col min="8483" max="8483" width="12" bestFit="1" customWidth="1"/>
    <col min="8705" max="8705" width="10.7109375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bestFit="1" customWidth="1"/>
    <col min="8711" max="8711" width="12.28515625" bestFit="1" customWidth="1"/>
    <col min="8712" max="8712" width="13.140625" bestFit="1" customWidth="1"/>
    <col min="8713" max="8713" width="12.5703125" bestFit="1" customWidth="1"/>
    <col min="8714" max="8714" width="12.28515625" bestFit="1" customWidth="1"/>
    <col min="8715" max="8715" width="11" bestFit="1" customWidth="1"/>
    <col min="8717" max="8717" width="10.7109375" bestFit="1" customWidth="1"/>
    <col min="8718" max="8718" width="12" bestFit="1" customWidth="1"/>
    <col min="8719" max="8719" width="17.28515625" customWidth="1"/>
    <col min="8720" max="8720" width="17" customWidth="1"/>
    <col min="8721" max="8721" width="13.42578125" bestFit="1" customWidth="1"/>
    <col min="8722" max="8722" width="13.7109375" bestFit="1" customWidth="1"/>
    <col min="8723" max="8723" width="8.28515625" customWidth="1"/>
    <col min="8724" max="8724" width="12.42578125" bestFit="1" customWidth="1"/>
    <col min="8726" max="8726" width="17" bestFit="1" customWidth="1"/>
    <col min="8727" max="8727" width="12" bestFit="1" customWidth="1"/>
    <col min="8729" max="8729" width="10.7109375" bestFit="1" customWidth="1"/>
    <col min="8730" max="8730" width="12" bestFit="1" customWidth="1"/>
    <col min="8731" max="8731" width="17.28515625" bestFit="1" customWidth="1"/>
    <col min="8732" max="8732" width="17" bestFit="1" customWidth="1"/>
    <col min="8733" max="8733" width="13.42578125" bestFit="1" customWidth="1"/>
    <col min="8734" max="8734" width="13.7109375" bestFit="1" customWidth="1"/>
    <col min="8735" max="8735" width="8.28515625" customWidth="1"/>
    <col min="8736" max="8736" width="12.42578125" bestFit="1" customWidth="1"/>
    <col min="8738" max="8738" width="17" bestFit="1" customWidth="1"/>
    <col min="8739" max="8739" width="12" bestFit="1" customWidth="1"/>
    <col min="8961" max="8961" width="10.7109375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bestFit="1" customWidth="1"/>
    <col min="8967" max="8967" width="12.28515625" bestFit="1" customWidth="1"/>
    <col min="8968" max="8968" width="13.140625" bestFit="1" customWidth="1"/>
    <col min="8969" max="8969" width="12.5703125" bestFit="1" customWidth="1"/>
    <col min="8970" max="8970" width="12.28515625" bestFit="1" customWidth="1"/>
    <col min="8971" max="8971" width="11" bestFit="1" customWidth="1"/>
    <col min="8973" max="8973" width="10.7109375" bestFit="1" customWidth="1"/>
    <col min="8974" max="8974" width="12" bestFit="1" customWidth="1"/>
    <col min="8975" max="8975" width="17.28515625" customWidth="1"/>
    <col min="8976" max="8976" width="17" customWidth="1"/>
    <col min="8977" max="8977" width="13.42578125" bestFit="1" customWidth="1"/>
    <col min="8978" max="8978" width="13.7109375" bestFit="1" customWidth="1"/>
    <col min="8979" max="8979" width="8.28515625" customWidth="1"/>
    <col min="8980" max="8980" width="12.42578125" bestFit="1" customWidth="1"/>
    <col min="8982" max="8982" width="17" bestFit="1" customWidth="1"/>
    <col min="8983" max="8983" width="12" bestFit="1" customWidth="1"/>
    <col min="8985" max="8985" width="10.7109375" bestFit="1" customWidth="1"/>
    <col min="8986" max="8986" width="12" bestFit="1" customWidth="1"/>
    <col min="8987" max="8987" width="17.28515625" bestFit="1" customWidth="1"/>
    <col min="8988" max="8988" width="17" bestFit="1" customWidth="1"/>
    <col min="8989" max="8989" width="13.42578125" bestFit="1" customWidth="1"/>
    <col min="8990" max="8990" width="13.7109375" bestFit="1" customWidth="1"/>
    <col min="8991" max="8991" width="8.28515625" customWidth="1"/>
    <col min="8992" max="8992" width="12.42578125" bestFit="1" customWidth="1"/>
    <col min="8994" max="8994" width="17" bestFit="1" customWidth="1"/>
    <col min="8995" max="8995" width="12" bestFit="1" customWidth="1"/>
    <col min="9217" max="9217" width="10.7109375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bestFit="1" customWidth="1"/>
    <col min="9223" max="9223" width="12.28515625" bestFit="1" customWidth="1"/>
    <col min="9224" max="9224" width="13.140625" bestFit="1" customWidth="1"/>
    <col min="9225" max="9225" width="12.5703125" bestFit="1" customWidth="1"/>
    <col min="9226" max="9226" width="12.28515625" bestFit="1" customWidth="1"/>
    <col min="9227" max="9227" width="11" bestFit="1" customWidth="1"/>
    <col min="9229" max="9229" width="10.7109375" bestFit="1" customWidth="1"/>
    <col min="9230" max="9230" width="12" bestFit="1" customWidth="1"/>
    <col min="9231" max="9231" width="17.28515625" customWidth="1"/>
    <col min="9232" max="9232" width="17" customWidth="1"/>
    <col min="9233" max="9233" width="13.42578125" bestFit="1" customWidth="1"/>
    <col min="9234" max="9234" width="13.7109375" bestFit="1" customWidth="1"/>
    <col min="9235" max="9235" width="8.28515625" customWidth="1"/>
    <col min="9236" max="9236" width="12.42578125" bestFit="1" customWidth="1"/>
    <col min="9238" max="9238" width="17" bestFit="1" customWidth="1"/>
    <col min="9239" max="9239" width="12" bestFit="1" customWidth="1"/>
    <col min="9241" max="9241" width="10.7109375" bestFit="1" customWidth="1"/>
    <col min="9242" max="9242" width="12" bestFit="1" customWidth="1"/>
    <col min="9243" max="9243" width="17.28515625" bestFit="1" customWidth="1"/>
    <col min="9244" max="9244" width="17" bestFit="1" customWidth="1"/>
    <col min="9245" max="9245" width="13.42578125" bestFit="1" customWidth="1"/>
    <col min="9246" max="9246" width="13.7109375" bestFit="1" customWidth="1"/>
    <col min="9247" max="9247" width="8.28515625" customWidth="1"/>
    <col min="9248" max="9248" width="12.42578125" bestFit="1" customWidth="1"/>
    <col min="9250" max="9250" width="17" bestFit="1" customWidth="1"/>
    <col min="9251" max="9251" width="12" bestFit="1" customWidth="1"/>
    <col min="9473" max="9473" width="10.7109375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bestFit="1" customWidth="1"/>
    <col min="9479" max="9479" width="12.28515625" bestFit="1" customWidth="1"/>
    <col min="9480" max="9480" width="13.140625" bestFit="1" customWidth="1"/>
    <col min="9481" max="9481" width="12.5703125" bestFit="1" customWidth="1"/>
    <col min="9482" max="9482" width="12.28515625" bestFit="1" customWidth="1"/>
    <col min="9483" max="9483" width="11" bestFit="1" customWidth="1"/>
    <col min="9485" max="9485" width="10.7109375" bestFit="1" customWidth="1"/>
    <col min="9486" max="9486" width="12" bestFit="1" customWidth="1"/>
    <col min="9487" max="9487" width="17.28515625" customWidth="1"/>
    <col min="9488" max="9488" width="17" customWidth="1"/>
    <col min="9489" max="9489" width="13.42578125" bestFit="1" customWidth="1"/>
    <col min="9490" max="9490" width="13.7109375" bestFit="1" customWidth="1"/>
    <col min="9491" max="9491" width="8.28515625" customWidth="1"/>
    <col min="9492" max="9492" width="12.42578125" bestFit="1" customWidth="1"/>
    <col min="9494" max="9494" width="17" bestFit="1" customWidth="1"/>
    <col min="9495" max="9495" width="12" bestFit="1" customWidth="1"/>
    <col min="9497" max="9497" width="10.7109375" bestFit="1" customWidth="1"/>
    <col min="9498" max="9498" width="12" bestFit="1" customWidth="1"/>
    <col min="9499" max="9499" width="17.28515625" bestFit="1" customWidth="1"/>
    <col min="9500" max="9500" width="17" bestFit="1" customWidth="1"/>
    <col min="9501" max="9501" width="13.42578125" bestFit="1" customWidth="1"/>
    <col min="9502" max="9502" width="13.7109375" bestFit="1" customWidth="1"/>
    <col min="9503" max="9503" width="8.28515625" customWidth="1"/>
    <col min="9504" max="9504" width="12.42578125" bestFit="1" customWidth="1"/>
    <col min="9506" max="9506" width="17" bestFit="1" customWidth="1"/>
    <col min="9507" max="9507" width="12" bestFit="1" customWidth="1"/>
    <col min="9729" max="9729" width="10.7109375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bestFit="1" customWidth="1"/>
    <col min="9735" max="9735" width="12.28515625" bestFit="1" customWidth="1"/>
    <col min="9736" max="9736" width="13.140625" bestFit="1" customWidth="1"/>
    <col min="9737" max="9737" width="12.5703125" bestFit="1" customWidth="1"/>
    <col min="9738" max="9738" width="12.28515625" bestFit="1" customWidth="1"/>
    <col min="9739" max="9739" width="11" bestFit="1" customWidth="1"/>
    <col min="9741" max="9741" width="10.7109375" bestFit="1" customWidth="1"/>
    <col min="9742" max="9742" width="12" bestFit="1" customWidth="1"/>
    <col min="9743" max="9743" width="17.28515625" customWidth="1"/>
    <col min="9744" max="9744" width="17" customWidth="1"/>
    <col min="9745" max="9745" width="13.42578125" bestFit="1" customWidth="1"/>
    <col min="9746" max="9746" width="13.7109375" bestFit="1" customWidth="1"/>
    <col min="9747" max="9747" width="8.28515625" customWidth="1"/>
    <col min="9748" max="9748" width="12.42578125" bestFit="1" customWidth="1"/>
    <col min="9750" max="9750" width="17" bestFit="1" customWidth="1"/>
    <col min="9751" max="9751" width="12" bestFit="1" customWidth="1"/>
    <col min="9753" max="9753" width="10.7109375" bestFit="1" customWidth="1"/>
    <col min="9754" max="9754" width="12" bestFit="1" customWidth="1"/>
    <col min="9755" max="9755" width="17.28515625" bestFit="1" customWidth="1"/>
    <col min="9756" max="9756" width="17" bestFit="1" customWidth="1"/>
    <col min="9757" max="9757" width="13.42578125" bestFit="1" customWidth="1"/>
    <col min="9758" max="9758" width="13.7109375" bestFit="1" customWidth="1"/>
    <col min="9759" max="9759" width="8.28515625" customWidth="1"/>
    <col min="9760" max="9760" width="12.42578125" bestFit="1" customWidth="1"/>
    <col min="9762" max="9762" width="17" bestFit="1" customWidth="1"/>
    <col min="9763" max="9763" width="12" bestFit="1" customWidth="1"/>
    <col min="9985" max="9985" width="10.7109375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bestFit="1" customWidth="1"/>
    <col min="9991" max="9991" width="12.28515625" bestFit="1" customWidth="1"/>
    <col min="9992" max="9992" width="13.140625" bestFit="1" customWidth="1"/>
    <col min="9993" max="9993" width="12.5703125" bestFit="1" customWidth="1"/>
    <col min="9994" max="9994" width="12.28515625" bestFit="1" customWidth="1"/>
    <col min="9995" max="9995" width="11" bestFit="1" customWidth="1"/>
    <col min="9997" max="9997" width="10.7109375" bestFit="1" customWidth="1"/>
    <col min="9998" max="9998" width="12" bestFit="1" customWidth="1"/>
    <col min="9999" max="9999" width="17.28515625" customWidth="1"/>
    <col min="10000" max="10000" width="17" customWidth="1"/>
    <col min="10001" max="10001" width="13.42578125" bestFit="1" customWidth="1"/>
    <col min="10002" max="10002" width="13.7109375" bestFit="1" customWidth="1"/>
    <col min="10003" max="10003" width="8.28515625" customWidth="1"/>
    <col min="10004" max="10004" width="12.42578125" bestFit="1" customWidth="1"/>
    <col min="10006" max="10006" width="17" bestFit="1" customWidth="1"/>
    <col min="10007" max="10007" width="12" bestFit="1" customWidth="1"/>
    <col min="10009" max="10009" width="10.7109375" bestFit="1" customWidth="1"/>
    <col min="10010" max="10010" width="12" bestFit="1" customWidth="1"/>
    <col min="10011" max="10011" width="17.28515625" bestFit="1" customWidth="1"/>
    <col min="10012" max="10012" width="17" bestFit="1" customWidth="1"/>
    <col min="10013" max="10013" width="13.42578125" bestFit="1" customWidth="1"/>
    <col min="10014" max="10014" width="13.7109375" bestFit="1" customWidth="1"/>
    <col min="10015" max="10015" width="8.28515625" customWidth="1"/>
    <col min="10016" max="10016" width="12.42578125" bestFit="1" customWidth="1"/>
    <col min="10018" max="10018" width="17" bestFit="1" customWidth="1"/>
    <col min="10019" max="10019" width="12" bestFit="1" customWidth="1"/>
    <col min="10241" max="10241" width="10.7109375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bestFit="1" customWidth="1"/>
    <col min="10247" max="10247" width="12.28515625" bestFit="1" customWidth="1"/>
    <col min="10248" max="10248" width="13.140625" bestFit="1" customWidth="1"/>
    <col min="10249" max="10249" width="12.5703125" bestFit="1" customWidth="1"/>
    <col min="10250" max="10250" width="12.28515625" bestFit="1" customWidth="1"/>
    <col min="10251" max="10251" width="11" bestFit="1" customWidth="1"/>
    <col min="10253" max="10253" width="10.7109375" bestFit="1" customWidth="1"/>
    <col min="10254" max="10254" width="12" bestFit="1" customWidth="1"/>
    <col min="10255" max="10255" width="17.28515625" customWidth="1"/>
    <col min="10256" max="10256" width="17" customWidth="1"/>
    <col min="10257" max="10257" width="13.42578125" bestFit="1" customWidth="1"/>
    <col min="10258" max="10258" width="13.7109375" bestFit="1" customWidth="1"/>
    <col min="10259" max="10259" width="8.28515625" customWidth="1"/>
    <col min="10260" max="10260" width="12.42578125" bestFit="1" customWidth="1"/>
    <col min="10262" max="10262" width="17" bestFit="1" customWidth="1"/>
    <col min="10263" max="10263" width="12" bestFit="1" customWidth="1"/>
    <col min="10265" max="10265" width="10.7109375" bestFit="1" customWidth="1"/>
    <col min="10266" max="10266" width="12" bestFit="1" customWidth="1"/>
    <col min="10267" max="10267" width="17.28515625" bestFit="1" customWidth="1"/>
    <col min="10268" max="10268" width="17" bestFit="1" customWidth="1"/>
    <col min="10269" max="10269" width="13.42578125" bestFit="1" customWidth="1"/>
    <col min="10270" max="10270" width="13.7109375" bestFit="1" customWidth="1"/>
    <col min="10271" max="10271" width="8.28515625" customWidth="1"/>
    <col min="10272" max="10272" width="12.42578125" bestFit="1" customWidth="1"/>
    <col min="10274" max="10274" width="17" bestFit="1" customWidth="1"/>
    <col min="10275" max="10275" width="12" bestFit="1" customWidth="1"/>
    <col min="10497" max="10497" width="10.7109375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bestFit="1" customWidth="1"/>
    <col min="10503" max="10503" width="12.28515625" bestFit="1" customWidth="1"/>
    <col min="10504" max="10504" width="13.140625" bestFit="1" customWidth="1"/>
    <col min="10505" max="10505" width="12.5703125" bestFit="1" customWidth="1"/>
    <col min="10506" max="10506" width="12.28515625" bestFit="1" customWidth="1"/>
    <col min="10507" max="10507" width="11" bestFit="1" customWidth="1"/>
    <col min="10509" max="10509" width="10.7109375" bestFit="1" customWidth="1"/>
    <col min="10510" max="10510" width="12" bestFit="1" customWidth="1"/>
    <col min="10511" max="10511" width="17.28515625" customWidth="1"/>
    <col min="10512" max="10512" width="17" customWidth="1"/>
    <col min="10513" max="10513" width="13.42578125" bestFit="1" customWidth="1"/>
    <col min="10514" max="10514" width="13.7109375" bestFit="1" customWidth="1"/>
    <col min="10515" max="10515" width="8.28515625" customWidth="1"/>
    <col min="10516" max="10516" width="12.42578125" bestFit="1" customWidth="1"/>
    <col min="10518" max="10518" width="17" bestFit="1" customWidth="1"/>
    <col min="10519" max="10519" width="12" bestFit="1" customWidth="1"/>
    <col min="10521" max="10521" width="10.7109375" bestFit="1" customWidth="1"/>
    <col min="10522" max="10522" width="12" bestFit="1" customWidth="1"/>
    <col min="10523" max="10523" width="17.28515625" bestFit="1" customWidth="1"/>
    <col min="10524" max="10524" width="17" bestFit="1" customWidth="1"/>
    <col min="10525" max="10525" width="13.42578125" bestFit="1" customWidth="1"/>
    <col min="10526" max="10526" width="13.7109375" bestFit="1" customWidth="1"/>
    <col min="10527" max="10527" width="8.28515625" customWidth="1"/>
    <col min="10528" max="10528" width="12.42578125" bestFit="1" customWidth="1"/>
    <col min="10530" max="10530" width="17" bestFit="1" customWidth="1"/>
    <col min="10531" max="10531" width="12" bestFit="1" customWidth="1"/>
    <col min="10753" max="10753" width="10.7109375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bestFit="1" customWidth="1"/>
    <col min="10759" max="10759" width="12.28515625" bestFit="1" customWidth="1"/>
    <col min="10760" max="10760" width="13.140625" bestFit="1" customWidth="1"/>
    <col min="10761" max="10761" width="12.5703125" bestFit="1" customWidth="1"/>
    <col min="10762" max="10762" width="12.28515625" bestFit="1" customWidth="1"/>
    <col min="10763" max="10763" width="11" bestFit="1" customWidth="1"/>
    <col min="10765" max="10765" width="10.7109375" bestFit="1" customWidth="1"/>
    <col min="10766" max="10766" width="12" bestFit="1" customWidth="1"/>
    <col min="10767" max="10767" width="17.28515625" customWidth="1"/>
    <col min="10768" max="10768" width="17" customWidth="1"/>
    <col min="10769" max="10769" width="13.42578125" bestFit="1" customWidth="1"/>
    <col min="10770" max="10770" width="13.7109375" bestFit="1" customWidth="1"/>
    <col min="10771" max="10771" width="8.28515625" customWidth="1"/>
    <col min="10772" max="10772" width="12.42578125" bestFit="1" customWidth="1"/>
    <col min="10774" max="10774" width="17" bestFit="1" customWidth="1"/>
    <col min="10775" max="10775" width="12" bestFit="1" customWidth="1"/>
    <col min="10777" max="10777" width="10.7109375" bestFit="1" customWidth="1"/>
    <col min="10778" max="10778" width="12" bestFit="1" customWidth="1"/>
    <col min="10779" max="10779" width="17.28515625" bestFit="1" customWidth="1"/>
    <col min="10780" max="10780" width="17" bestFit="1" customWidth="1"/>
    <col min="10781" max="10781" width="13.42578125" bestFit="1" customWidth="1"/>
    <col min="10782" max="10782" width="13.7109375" bestFit="1" customWidth="1"/>
    <col min="10783" max="10783" width="8.28515625" customWidth="1"/>
    <col min="10784" max="10784" width="12.42578125" bestFit="1" customWidth="1"/>
    <col min="10786" max="10786" width="17" bestFit="1" customWidth="1"/>
    <col min="10787" max="10787" width="12" bestFit="1" customWidth="1"/>
    <col min="11009" max="11009" width="10.7109375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bestFit="1" customWidth="1"/>
    <col min="11015" max="11015" width="12.28515625" bestFit="1" customWidth="1"/>
    <col min="11016" max="11016" width="13.140625" bestFit="1" customWidth="1"/>
    <col min="11017" max="11017" width="12.5703125" bestFit="1" customWidth="1"/>
    <col min="11018" max="11018" width="12.28515625" bestFit="1" customWidth="1"/>
    <col min="11019" max="11019" width="11" bestFit="1" customWidth="1"/>
    <col min="11021" max="11021" width="10.7109375" bestFit="1" customWidth="1"/>
    <col min="11022" max="11022" width="12" bestFit="1" customWidth="1"/>
    <col min="11023" max="11023" width="17.28515625" customWidth="1"/>
    <col min="11024" max="11024" width="17" customWidth="1"/>
    <col min="11025" max="11025" width="13.42578125" bestFit="1" customWidth="1"/>
    <col min="11026" max="11026" width="13.7109375" bestFit="1" customWidth="1"/>
    <col min="11027" max="11027" width="8.28515625" customWidth="1"/>
    <col min="11028" max="11028" width="12.42578125" bestFit="1" customWidth="1"/>
    <col min="11030" max="11030" width="17" bestFit="1" customWidth="1"/>
    <col min="11031" max="11031" width="12" bestFit="1" customWidth="1"/>
    <col min="11033" max="11033" width="10.7109375" bestFit="1" customWidth="1"/>
    <col min="11034" max="11034" width="12" bestFit="1" customWidth="1"/>
    <col min="11035" max="11035" width="17.28515625" bestFit="1" customWidth="1"/>
    <col min="11036" max="11036" width="17" bestFit="1" customWidth="1"/>
    <col min="11037" max="11037" width="13.42578125" bestFit="1" customWidth="1"/>
    <col min="11038" max="11038" width="13.7109375" bestFit="1" customWidth="1"/>
    <col min="11039" max="11039" width="8.28515625" customWidth="1"/>
    <col min="11040" max="11040" width="12.42578125" bestFit="1" customWidth="1"/>
    <col min="11042" max="11042" width="17" bestFit="1" customWidth="1"/>
    <col min="11043" max="11043" width="12" bestFit="1" customWidth="1"/>
    <col min="11265" max="11265" width="10.7109375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bestFit="1" customWidth="1"/>
    <col min="11271" max="11271" width="12.28515625" bestFit="1" customWidth="1"/>
    <col min="11272" max="11272" width="13.140625" bestFit="1" customWidth="1"/>
    <col min="11273" max="11273" width="12.5703125" bestFit="1" customWidth="1"/>
    <col min="11274" max="11274" width="12.28515625" bestFit="1" customWidth="1"/>
    <col min="11275" max="11275" width="11" bestFit="1" customWidth="1"/>
    <col min="11277" max="11277" width="10.7109375" bestFit="1" customWidth="1"/>
    <col min="11278" max="11278" width="12" bestFit="1" customWidth="1"/>
    <col min="11279" max="11279" width="17.28515625" customWidth="1"/>
    <col min="11280" max="11280" width="17" customWidth="1"/>
    <col min="11281" max="11281" width="13.42578125" bestFit="1" customWidth="1"/>
    <col min="11282" max="11282" width="13.7109375" bestFit="1" customWidth="1"/>
    <col min="11283" max="11283" width="8.28515625" customWidth="1"/>
    <col min="11284" max="11284" width="12.42578125" bestFit="1" customWidth="1"/>
    <col min="11286" max="11286" width="17" bestFit="1" customWidth="1"/>
    <col min="11287" max="11287" width="12" bestFit="1" customWidth="1"/>
    <col min="11289" max="11289" width="10.7109375" bestFit="1" customWidth="1"/>
    <col min="11290" max="11290" width="12" bestFit="1" customWidth="1"/>
    <col min="11291" max="11291" width="17.28515625" bestFit="1" customWidth="1"/>
    <col min="11292" max="11292" width="17" bestFit="1" customWidth="1"/>
    <col min="11293" max="11293" width="13.42578125" bestFit="1" customWidth="1"/>
    <col min="11294" max="11294" width="13.7109375" bestFit="1" customWidth="1"/>
    <col min="11295" max="11295" width="8.28515625" customWidth="1"/>
    <col min="11296" max="11296" width="12.42578125" bestFit="1" customWidth="1"/>
    <col min="11298" max="11298" width="17" bestFit="1" customWidth="1"/>
    <col min="11299" max="11299" width="12" bestFit="1" customWidth="1"/>
    <col min="11521" max="11521" width="10.7109375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bestFit="1" customWidth="1"/>
    <col min="11527" max="11527" width="12.28515625" bestFit="1" customWidth="1"/>
    <col min="11528" max="11528" width="13.140625" bestFit="1" customWidth="1"/>
    <col min="11529" max="11529" width="12.5703125" bestFit="1" customWidth="1"/>
    <col min="11530" max="11530" width="12.28515625" bestFit="1" customWidth="1"/>
    <col min="11531" max="11531" width="11" bestFit="1" customWidth="1"/>
    <col min="11533" max="11533" width="10.7109375" bestFit="1" customWidth="1"/>
    <col min="11534" max="11534" width="12" bestFit="1" customWidth="1"/>
    <col min="11535" max="11535" width="17.28515625" customWidth="1"/>
    <col min="11536" max="11536" width="17" customWidth="1"/>
    <col min="11537" max="11537" width="13.42578125" bestFit="1" customWidth="1"/>
    <col min="11538" max="11538" width="13.7109375" bestFit="1" customWidth="1"/>
    <col min="11539" max="11539" width="8.28515625" customWidth="1"/>
    <col min="11540" max="11540" width="12.42578125" bestFit="1" customWidth="1"/>
    <col min="11542" max="11542" width="17" bestFit="1" customWidth="1"/>
    <col min="11543" max="11543" width="12" bestFit="1" customWidth="1"/>
    <col min="11545" max="11545" width="10.7109375" bestFit="1" customWidth="1"/>
    <col min="11546" max="11546" width="12" bestFit="1" customWidth="1"/>
    <col min="11547" max="11547" width="17.28515625" bestFit="1" customWidth="1"/>
    <col min="11548" max="11548" width="17" bestFit="1" customWidth="1"/>
    <col min="11549" max="11549" width="13.42578125" bestFit="1" customWidth="1"/>
    <col min="11550" max="11550" width="13.7109375" bestFit="1" customWidth="1"/>
    <col min="11551" max="11551" width="8.28515625" customWidth="1"/>
    <col min="11552" max="11552" width="12.42578125" bestFit="1" customWidth="1"/>
    <col min="11554" max="11554" width="17" bestFit="1" customWidth="1"/>
    <col min="11555" max="11555" width="12" bestFit="1" customWidth="1"/>
    <col min="11777" max="11777" width="10.7109375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bestFit="1" customWidth="1"/>
    <col min="11783" max="11783" width="12.28515625" bestFit="1" customWidth="1"/>
    <col min="11784" max="11784" width="13.140625" bestFit="1" customWidth="1"/>
    <col min="11785" max="11785" width="12.5703125" bestFit="1" customWidth="1"/>
    <col min="11786" max="11786" width="12.28515625" bestFit="1" customWidth="1"/>
    <col min="11787" max="11787" width="11" bestFit="1" customWidth="1"/>
    <col min="11789" max="11789" width="10.7109375" bestFit="1" customWidth="1"/>
    <col min="11790" max="11790" width="12" bestFit="1" customWidth="1"/>
    <col min="11791" max="11791" width="17.28515625" customWidth="1"/>
    <col min="11792" max="11792" width="17" customWidth="1"/>
    <col min="11793" max="11793" width="13.42578125" bestFit="1" customWidth="1"/>
    <col min="11794" max="11794" width="13.7109375" bestFit="1" customWidth="1"/>
    <col min="11795" max="11795" width="8.28515625" customWidth="1"/>
    <col min="11796" max="11796" width="12.42578125" bestFit="1" customWidth="1"/>
    <col min="11798" max="11798" width="17" bestFit="1" customWidth="1"/>
    <col min="11799" max="11799" width="12" bestFit="1" customWidth="1"/>
    <col min="11801" max="11801" width="10.7109375" bestFit="1" customWidth="1"/>
    <col min="11802" max="11802" width="12" bestFit="1" customWidth="1"/>
    <col min="11803" max="11803" width="17.28515625" bestFit="1" customWidth="1"/>
    <col min="11804" max="11804" width="17" bestFit="1" customWidth="1"/>
    <col min="11805" max="11805" width="13.42578125" bestFit="1" customWidth="1"/>
    <col min="11806" max="11806" width="13.7109375" bestFit="1" customWidth="1"/>
    <col min="11807" max="11807" width="8.28515625" customWidth="1"/>
    <col min="11808" max="11808" width="12.42578125" bestFit="1" customWidth="1"/>
    <col min="11810" max="11810" width="17" bestFit="1" customWidth="1"/>
    <col min="11811" max="11811" width="12" bestFit="1" customWidth="1"/>
    <col min="12033" max="12033" width="10.7109375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bestFit="1" customWidth="1"/>
    <col min="12039" max="12039" width="12.28515625" bestFit="1" customWidth="1"/>
    <col min="12040" max="12040" width="13.140625" bestFit="1" customWidth="1"/>
    <col min="12041" max="12041" width="12.5703125" bestFit="1" customWidth="1"/>
    <col min="12042" max="12042" width="12.28515625" bestFit="1" customWidth="1"/>
    <col min="12043" max="12043" width="11" bestFit="1" customWidth="1"/>
    <col min="12045" max="12045" width="10.7109375" bestFit="1" customWidth="1"/>
    <col min="12046" max="12046" width="12" bestFit="1" customWidth="1"/>
    <col min="12047" max="12047" width="17.28515625" customWidth="1"/>
    <col min="12048" max="12048" width="17" customWidth="1"/>
    <col min="12049" max="12049" width="13.42578125" bestFit="1" customWidth="1"/>
    <col min="12050" max="12050" width="13.7109375" bestFit="1" customWidth="1"/>
    <col min="12051" max="12051" width="8.28515625" customWidth="1"/>
    <col min="12052" max="12052" width="12.42578125" bestFit="1" customWidth="1"/>
    <col min="12054" max="12054" width="17" bestFit="1" customWidth="1"/>
    <col min="12055" max="12055" width="12" bestFit="1" customWidth="1"/>
    <col min="12057" max="12057" width="10.7109375" bestFit="1" customWidth="1"/>
    <col min="12058" max="12058" width="12" bestFit="1" customWidth="1"/>
    <col min="12059" max="12059" width="17.28515625" bestFit="1" customWidth="1"/>
    <col min="12060" max="12060" width="17" bestFit="1" customWidth="1"/>
    <col min="12061" max="12061" width="13.42578125" bestFit="1" customWidth="1"/>
    <col min="12062" max="12062" width="13.7109375" bestFit="1" customWidth="1"/>
    <col min="12063" max="12063" width="8.28515625" customWidth="1"/>
    <col min="12064" max="12064" width="12.42578125" bestFit="1" customWidth="1"/>
    <col min="12066" max="12066" width="17" bestFit="1" customWidth="1"/>
    <col min="12067" max="12067" width="12" bestFit="1" customWidth="1"/>
    <col min="12289" max="12289" width="10.7109375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bestFit="1" customWidth="1"/>
    <col min="12295" max="12295" width="12.28515625" bestFit="1" customWidth="1"/>
    <col min="12296" max="12296" width="13.140625" bestFit="1" customWidth="1"/>
    <col min="12297" max="12297" width="12.5703125" bestFit="1" customWidth="1"/>
    <col min="12298" max="12298" width="12.28515625" bestFit="1" customWidth="1"/>
    <col min="12299" max="12299" width="11" bestFit="1" customWidth="1"/>
    <col min="12301" max="12301" width="10.7109375" bestFit="1" customWidth="1"/>
    <col min="12302" max="12302" width="12" bestFit="1" customWidth="1"/>
    <col min="12303" max="12303" width="17.28515625" customWidth="1"/>
    <col min="12304" max="12304" width="17" customWidth="1"/>
    <col min="12305" max="12305" width="13.42578125" bestFit="1" customWidth="1"/>
    <col min="12306" max="12306" width="13.7109375" bestFit="1" customWidth="1"/>
    <col min="12307" max="12307" width="8.28515625" customWidth="1"/>
    <col min="12308" max="12308" width="12.42578125" bestFit="1" customWidth="1"/>
    <col min="12310" max="12310" width="17" bestFit="1" customWidth="1"/>
    <col min="12311" max="12311" width="12" bestFit="1" customWidth="1"/>
    <col min="12313" max="12313" width="10.7109375" bestFit="1" customWidth="1"/>
    <col min="12314" max="12314" width="12" bestFit="1" customWidth="1"/>
    <col min="12315" max="12315" width="17.28515625" bestFit="1" customWidth="1"/>
    <col min="12316" max="12316" width="17" bestFit="1" customWidth="1"/>
    <col min="12317" max="12317" width="13.42578125" bestFit="1" customWidth="1"/>
    <col min="12318" max="12318" width="13.7109375" bestFit="1" customWidth="1"/>
    <col min="12319" max="12319" width="8.28515625" customWidth="1"/>
    <col min="12320" max="12320" width="12.42578125" bestFit="1" customWidth="1"/>
    <col min="12322" max="12322" width="17" bestFit="1" customWidth="1"/>
    <col min="12323" max="12323" width="12" bestFit="1" customWidth="1"/>
    <col min="12545" max="12545" width="10.7109375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bestFit="1" customWidth="1"/>
    <col min="12551" max="12551" width="12.28515625" bestFit="1" customWidth="1"/>
    <col min="12552" max="12552" width="13.140625" bestFit="1" customWidth="1"/>
    <col min="12553" max="12553" width="12.5703125" bestFit="1" customWidth="1"/>
    <col min="12554" max="12554" width="12.28515625" bestFit="1" customWidth="1"/>
    <col min="12555" max="12555" width="11" bestFit="1" customWidth="1"/>
    <col min="12557" max="12557" width="10.7109375" bestFit="1" customWidth="1"/>
    <col min="12558" max="12558" width="12" bestFit="1" customWidth="1"/>
    <col min="12559" max="12559" width="17.28515625" customWidth="1"/>
    <col min="12560" max="12560" width="17" customWidth="1"/>
    <col min="12561" max="12561" width="13.42578125" bestFit="1" customWidth="1"/>
    <col min="12562" max="12562" width="13.7109375" bestFit="1" customWidth="1"/>
    <col min="12563" max="12563" width="8.28515625" customWidth="1"/>
    <col min="12564" max="12564" width="12.42578125" bestFit="1" customWidth="1"/>
    <col min="12566" max="12566" width="17" bestFit="1" customWidth="1"/>
    <col min="12567" max="12567" width="12" bestFit="1" customWidth="1"/>
    <col min="12569" max="12569" width="10.7109375" bestFit="1" customWidth="1"/>
    <col min="12570" max="12570" width="12" bestFit="1" customWidth="1"/>
    <col min="12571" max="12571" width="17.28515625" bestFit="1" customWidth="1"/>
    <col min="12572" max="12572" width="17" bestFit="1" customWidth="1"/>
    <col min="12573" max="12573" width="13.42578125" bestFit="1" customWidth="1"/>
    <col min="12574" max="12574" width="13.7109375" bestFit="1" customWidth="1"/>
    <col min="12575" max="12575" width="8.28515625" customWidth="1"/>
    <col min="12576" max="12576" width="12.42578125" bestFit="1" customWidth="1"/>
    <col min="12578" max="12578" width="17" bestFit="1" customWidth="1"/>
    <col min="12579" max="12579" width="12" bestFit="1" customWidth="1"/>
    <col min="12801" max="12801" width="10.7109375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bestFit="1" customWidth="1"/>
    <col min="12807" max="12807" width="12.28515625" bestFit="1" customWidth="1"/>
    <col min="12808" max="12808" width="13.140625" bestFit="1" customWidth="1"/>
    <col min="12809" max="12809" width="12.5703125" bestFit="1" customWidth="1"/>
    <col min="12810" max="12810" width="12.28515625" bestFit="1" customWidth="1"/>
    <col min="12811" max="12811" width="11" bestFit="1" customWidth="1"/>
    <col min="12813" max="12813" width="10.7109375" bestFit="1" customWidth="1"/>
    <col min="12814" max="12814" width="12" bestFit="1" customWidth="1"/>
    <col min="12815" max="12815" width="17.28515625" customWidth="1"/>
    <col min="12816" max="12816" width="17" customWidth="1"/>
    <col min="12817" max="12817" width="13.42578125" bestFit="1" customWidth="1"/>
    <col min="12818" max="12818" width="13.7109375" bestFit="1" customWidth="1"/>
    <col min="12819" max="12819" width="8.28515625" customWidth="1"/>
    <col min="12820" max="12820" width="12.42578125" bestFit="1" customWidth="1"/>
    <col min="12822" max="12822" width="17" bestFit="1" customWidth="1"/>
    <col min="12823" max="12823" width="12" bestFit="1" customWidth="1"/>
    <col min="12825" max="12825" width="10.7109375" bestFit="1" customWidth="1"/>
    <col min="12826" max="12826" width="12" bestFit="1" customWidth="1"/>
    <col min="12827" max="12827" width="17.28515625" bestFit="1" customWidth="1"/>
    <col min="12828" max="12828" width="17" bestFit="1" customWidth="1"/>
    <col min="12829" max="12829" width="13.42578125" bestFit="1" customWidth="1"/>
    <col min="12830" max="12830" width="13.7109375" bestFit="1" customWidth="1"/>
    <col min="12831" max="12831" width="8.28515625" customWidth="1"/>
    <col min="12832" max="12832" width="12.42578125" bestFit="1" customWidth="1"/>
    <col min="12834" max="12834" width="17" bestFit="1" customWidth="1"/>
    <col min="12835" max="12835" width="12" bestFit="1" customWidth="1"/>
    <col min="13057" max="13057" width="10.7109375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bestFit="1" customWidth="1"/>
    <col min="13063" max="13063" width="12.28515625" bestFit="1" customWidth="1"/>
    <col min="13064" max="13064" width="13.140625" bestFit="1" customWidth="1"/>
    <col min="13065" max="13065" width="12.5703125" bestFit="1" customWidth="1"/>
    <col min="13066" max="13066" width="12.28515625" bestFit="1" customWidth="1"/>
    <col min="13067" max="13067" width="11" bestFit="1" customWidth="1"/>
    <col min="13069" max="13069" width="10.7109375" bestFit="1" customWidth="1"/>
    <col min="13070" max="13070" width="12" bestFit="1" customWidth="1"/>
    <col min="13071" max="13071" width="17.28515625" customWidth="1"/>
    <col min="13072" max="13072" width="17" customWidth="1"/>
    <col min="13073" max="13073" width="13.42578125" bestFit="1" customWidth="1"/>
    <col min="13074" max="13074" width="13.7109375" bestFit="1" customWidth="1"/>
    <col min="13075" max="13075" width="8.28515625" customWidth="1"/>
    <col min="13076" max="13076" width="12.42578125" bestFit="1" customWidth="1"/>
    <col min="13078" max="13078" width="17" bestFit="1" customWidth="1"/>
    <col min="13079" max="13079" width="12" bestFit="1" customWidth="1"/>
    <col min="13081" max="13081" width="10.7109375" bestFit="1" customWidth="1"/>
    <col min="13082" max="13082" width="12" bestFit="1" customWidth="1"/>
    <col min="13083" max="13083" width="17.28515625" bestFit="1" customWidth="1"/>
    <col min="13084" max="13084" width="17" bestFit="1" customWidth="1"/>
    <col min="13085" max="13085" width="13.42578125" bestFit="1" customWidth="1"/>
    <col min="13086" max="13086" width="13.7109375" bestFit="1" customWidth="1"/>
    <col min="13087" max="13087" width="8.28515625" customWidth="1"/>
    <col min="13088" max="13088" width="12.42578125" bestFit="1" customWidth="1"/>
    <col min="13090" max="13090" width="17" bestFit="1" customWidth="1"/>
    <col min="13091" max="13091" width="12" bestFit="1" customWidth="1"/>
    <col min="13313" max="13313" width="10.7109375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bestFit="1" customWidth="1"/>
    <col min="13319" max="13319" width="12.28515625" bestFit="1" customWidth="1"/>
    <col min="13320" max="13320" width="13.140625" bestFit="1" customWidth="1"/>
    <col min="13321" max="13321" width="12.5703125" bestFit="1" customWidth="1"/>
    <col min="13322" max="13322" width="12.28515625" bestFit="1" customWidth="1"/>
    <col min="13323" max="13323" width="11" bestFit="1" customWidth="1"/>
    <col min="13325" max="13325" width="10.7109375" bestFit="1" customWidth="1"/>
    <col min="13326" max="13326" width="12" bestFit="1" customWidth="1"/>
    <col min="13327" max="13327" width="17.28515625" customWidth="1"/>
    <col min="13328" max="13328" width="17" customWidth="1"/>
    <col min="13329" max="13329" width="13.42578125" bestFit="1" customWidth="1"/>
    <col min="13330" max="13330" width="13.7109375" bestFit="1" customWidth="1"/>
    <col min="13331" max="13331" width="8.28515625" customWidth="1"/>
    <col min="13332" max="13332" width="12.42578125" bestFit="1" customWidth="1"/>
    <col min="13334" max="13334" width="17" bestFit="1" customWidth="1"/>
    <col min="13335" max="13335" width="12" bestFit="1" customWidth="1"/>
    <col min="13337" max="13337" width="10.7109375" bestFit="1" customWidth="1"/>
    <col min="13338" max="13338" width="12" bestFit="1" customWidth="1"/>
    <col min="13339" max="13339" width="17.28515625" bestFit="1" customWidth="1"/>
    <col min="13340" max="13340" width="17" bestFit="1" customWidth="1"/>
    <col min="13341" max="13341" width="13.42578125" bestFit="1" customWidth="1"/>
    <col min="13342" max="13342" width="13.7109375" bestFit="1" customWidth="1"/>
    <col min="13343" max="13343" width="8.28515625" customWidth="1"/>
    <col min="13344" max="13344" width="12.42578125" bestFit="1" customWidth="1"/>
    <col min="13346" max="13346" width="17" bestFit="1" customWidth="1"/>
    <col min="13347" max="13347" width="12" bestFit="1" customWidth="1"/>
    <col min="13569" max="13569" width="10.7109375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bestFit="1" customWidth="1"/>
    <col min="13575" max="13575" width="12.28515625" bestFit="1" customWidth="1"/>
    <col min="13576" max="13576" width="13.140625" bestFit="1" customWidth="1"/>
    <col min="13577" max="13577" width="12.5703125" bestFit="1" customWidth="1"/>
    <col min="13578" max="13578" width="12.28515625" bestFit="1" customWidth="1"/>
    <col min="13579" max="13579" width="11" bestFit="1" customWidth="1"/>
    <col min="13581" max="13581" width="10.7109375" bestFit="1" customWidth="1"/>
    <col min="13582" max="13582" width="12" bestFit="1" customWidth="1"/>
    <col min="13583" max="13583" width="17.28515625" customWidth="1"/>
    <col min="13584" max="13584" width="17" customWidth="1"/>
    <col min="13585" max="13585" width="13.42578125" bestFit="1" customWidth="1"/>
    <col min="13586" max="13586" width="13.7109375" bestFit="1" customWidth="1"/>
    <col min="13587" max="13587" width="8.28515625" customWidth="1"/>
    <col min="13588" max="13588" width="12.42578125" bestFit="1" customWidth="1"/>
    <col min="13590" max="13590" width="17" bestFit="1" customWidth="1"/>
    <col min="13591" max="13591" width="12" bestFit="1" customWidth="1"/>
    <col min="13593" max="13593" width="10.7109375" bestFit="1" customWidth="1"/>
    <col min="13594" max="13594" width="12" bestFit="1" customWidth="1"/>
    <col min="13595" max="13595" width="17.28515625" bestFit="1" customWidth="1"/>
    <col min="13596" max="13596" width="17" bestFit="1" customWidth="1"/>
    <col min="13597" max="13597" width="13.42578125" bestFit="1" customWidth="1"/>
    <col min="13598" max="13598" width="13.7109375" bestFit="1" customWidth="1"/>
    <col min="13599" max="13599" width="8.28515625" customWidth="1"/>
    <col min="13600" max="13600" width="12.42578125" bestFit="1" customWidth="1"/>
    <col min="13602" max="13602" width="17" bestFit="1" customWidth="1"/>
    <col min="13603" max="13603" width="12" bestFit="1" customWidth="1"/>
    <col min="13825" max="13825" width="10.7109375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bestFit="1" customWidth="1"/>
    <col min="13831" max="13831" width="12.28515625" bestFit="1" customWidth="1"/>
    <col min="13832" max="13832" width="13.140625" bestFit="1" customWidth="1"/>
    <col min="13833" max="13833" width="12.5703125" bestFit="1" customWidth="1"/>
    <col min="13834" max="13834" width="12.28515625" bestFit="1" customWidth="1"/>
    <col min="13835" max="13835" width="11" bestFit="1" customWidth="1"/>
    <col min="13837" max="13837" width="10.7109375" bestFit="1" customWidth="1"/>
    <col min="13838" max="13838" width="12" bestFit="1" customWidth="1"/>
    <col min="13839" max="13839" width="17.28515625" customWidth="1"/>
    <col min="13840" max="13840" width="17" customWidth="1"/>
    <col min="13841" max="13841" width="13.42578125" bestFit="1" customWidth="1"/>
    <col min="13842" max="13842" width="13.7109375" bestFit="1" customWidth="1"/>
    <col min="13843" max="13843" width="8.28515625" customWidth="1"/>
    <col min="13844" max="13844" width="12.42578125" bestFit="1" customWidth="1"/>
    <col min="13846" max="13846" width="17" bestFit="1" customWidth="1"/>
    <col min="13847" max="13847" width="12" bestFit="1" customWidth="1"/>
    <col min="13849" max="13849" width="10.7109375" bestFit="1" customWidth="1"/>
    <col min="13850" max="13850" width="12" bestFit="1" customWidth="1"/>
    <col min="13851" max="13851" width="17.28515625" bestFit="1" customWidth="1"/>
    <col min="13852" max="13852" width="17" bestFit="1" customWidth="1"/>
    <col min="13853" max="13853" width="13.42578125" bestFit="1" customWidth="1"/>
    <col min="13854" max="13854" width="13.7109375" bestFit="1" customWidth="1"/>
    <col min="13855" max="13855" width="8.28515625" customWidth="1"/>
    <col min="13856" max="13856" width="12.42578125" bestFit="1" customWidth="1"/>
    <col min="13858" max="13858" width="17" bestFit="1" customWidth="1"/>
    <col min="13859" max="13859" width="12" bestFit="1" customWidth="1"/>
    <col min="14081" max="14081" width="10.7109375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bestFit="1" customWidth="1"/>
    <col min="14087" max="14087" width="12.28515625" bestFit="1" customWidth="1"/>
    <col min="14088" max="14088" width="13.140625" bestFit="1" customWidth="1"/>
    <col min="14089" max="14089" width="12.5703125" bestFit="1" customWidth="1"/>
    <col min="14090" max="14090" width="12.28515625" bestFit="1" customWidth="1"/>
    <col min="14091" max="14091" width="11" bestFit="1" customWidth="1"/>
    <col min="14093" max="14093" width="10.7109375" bestFit="1" customWidth="1"/>
    <col min="14094" max="14094" width="12" bestFit="1" customWidth="1"/>
    <col min="14095" max="14095" width="17.28515625" customWidth="1"/>
    <col min="14096" max="14096" width="17" customWidth="1"/>
    <col min="14097" max="14097" width="13.42578125" bestFit="1" customWidth="1"/>
    <col min="14098" max="14098" width="13.7109375" bestFit="1" customWidth="1"/>
    <col min="14099" max="14099" width="8.28515625" customWidth="1"/>
    <col min="14100" max="14100" width="12.42578125" bestFit="1" customWidth="1"/>
    <col min="14102" max="14102" width="17" bestFit="1" customWidth="1"/>
    <col min="14103" max="14103" width="12" bestFit="1" customWidth="1"/>
    <col min="14105" max="14105" width="10.7109375" bestFit="1" customWidth="1"/>
    <col min="14106" max="14106" width="12" bestFit="1" customWidth="1"/>
    <col min="14107" max="14107" width="17.28515625" bestFit="1" customWidth="1"/>
    <col min="14108" max="14108" width="17" bestFit="1" customWidth="1"/>
    <col min="14109" max="14109" width="13.42578125" bestFit="1" customWidth="1"/>
    <col min="14110" max="14110" width="13.7109375" bestFit="1" customWidth="1"/>
    <col min="14111" max="14111" width="8.28515625" customWidth="1"/>
    <col min="14112" max="14112" width="12.42578125" bestFit="1" customWidth="1"/>
    <col min="14114" max="14114" width="17" bestFit="1" customWidth="1"/>
    <col min="14115" max="14115" width="12" bestFit="1" customWidth="1"/>
    <col min="14337" max="14337" width="10.7109375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bestFit="1" customWidth="1"/>
    <col min="14343" max="14343" width="12.28515625" bestFit="1" customWidth="1"/>
    <col min="14344" max="14344" width="13.140625" bestFit="1" customWidth="1"/>
    <col min="14345" max="14345" width="12.5703125" bestFit="1" customWidth="1"/>
    <col min="14346" max="14346" width="12.28515625" bestFit="1" customWidth="1"/>
    <col min="14347" max="14347" width="11" bestFit="1" customWidth="1"/>
    <col min="14349" max="14349" width="10.7109375" bestFit="1" customWidth="1"/>
    <col min="14350" max="14350" width="12" bestFit="1" customWidth="1"/>
    <col min="14351" max="14351" width="17.28515625" customWidth="1"/>
    <col min="14352" max="14352" width="17" customWidth="1"/>
    <col min="14353" max="14353" width="13.42578125" bestFit="1" customWidth="1"/>
    <col min="14354" max="14354" width="13.7109375" bestFit="1" customWidth="1"/>
    <col min="14355" max="14355" width="8.28515625" customWidth="1"/>
    <col min="14356" max="14356" width="12.42578125" bestFit="1" customWidth="1"/>
    <col min="14358" max="14358" width="17" bestFit="1" customWidth="1"/>
    <col min="14359" max="14359" width="12" bestFit="1" customWidth="1"/>
    <col min="14361" max="14361" width="10.7109375" bestFit="1" customWidth="1"/>
    <col min="14362" max="14362" width="12" bestFit="1" customWidth="1"/>
    <col min="14363" max="14363" width="17.28515625" bestFit="1" customWidth="1"/>
    <col min="14364" max="14364" width="17" bestFit="1" customWidth="1"/>
    <col min="14365" max="14365" width="13.42578125" bestFit="1" customWidth="1"/>
    <col min="14366" max="14366" width="13.7109375" bestFit="1" customWidth="1"/>
    <col min="14367" max="14367" width="8.28515625" customWidth="1"/>
    <col min="14368" max="14368" width="12.42578125" bestFit="1" customWidth="1"/>
    <col min="14370" max="14370" width="17" bestFit="1" customWidth="1"/>
    <col min="14371" max="14371" width="12" bestFit="1" customWidth="1"/>
    <col min="14593" max="14593" width="10.7109375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bestFit="1" customWidth="1"/>
    <col min="14599" max="14599" width="12.28515625" bestFit="1" customWidth="1"/>
    <col min="14600" max="14600" width="13.140625" bestFit="1" customWidth="1"/>
    <col min="14601" max="14601" width="12.5703125" bestFit="1" customWidth="1"/>
    <col min="14602" max="14602" width="12.28515625" bestFit="1" customWidth="1"/>
    <col min="14603" max="14603" width="11" bestFit="1" customWidth="1"/>
    <col min="14605" max="14605" width="10.7109375" bestFit="1" customWidth="1"/>
    <col min="14606" max="14606" width="12" bestFit="1" customWidth="1"/>
    <col min="14607" max="14607" width="17.28515625" customWidth="1"/>
    <col min="14608" max="14608" width="17" customWidth="1"/>
    <col min="14609" max="14609" width="13.42578125" bestFit="1" customWidth="1"/>
    <col min="14610" max="14610" width="13.7109375" bestFit="1" customWidth="1"/>
    <col min="14611" max="14611" width="8.28515625" customWidth="1"/>
    <col min="14612" max="14612" width="12.42578125" bestFit="1" customWidth="1"/>
    <col min="14614" max="14614" width="17" bestFit="1" customWidth="1"/>
    <col min="14615" max="14615" width="12" bestFit="1" customWidth="1"/>
    <col min="14617" max="14617" width="10.7109375" bestFit="1" customWidth="1"/>
    <col min="14618" max="14618" width="12" bestFit="1" customWidth="1"/>
    <col min="14619" max="14619" width="17.28515625" bestFit="1" customWidth="1"/>
    <col min="14620" max="14620" width="17" bestFit="1" customWidth="1"/>
    <col min="14621" max="14621" width="13.42578125" bestFit="1" customWidth="1"/>
    <col min="14622" max="14622" width="13.7109375" bestFit="1" customWidth="1"/>
    <col min="14623" max="14623" width="8.28515625" customWidth="1"/>
    <col min="14624" max="14624" width="12.42578125" bestFit="1" customWidth="1"/>
    <col min="14626" max="14626" width="17" bestFit="1" customWidth="1"/>
    <col min="14627" max="14627" width="12" bestFit="1" customWidth="1"/>
    <col min="14849" max="14849" width="10.7109375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bestFit="1" customWidth="1"/>
    <col min="14855" max="14855" width="12.28515625" bestFit="1" customWidth="1"/>
    <col min="14856" max="14856" width="13.140625" bestFit="1" customWidth="1"/>
    <col min="14857" max="14857" width="12.5703125" bestFit="1" customWidth="1"/>
    <col min="14858" max="14858" width="12.28515625" bestFit="1" customWidth="1"/>
    <col min="14859" max="14859" width="11" bestFit="1" customWidth="1"/>
    <col min="14861" max="14861" width="10.7109375" bestFit="1" customWidth="1"/>
    <col min="14862" max="14862" width="12" bestFit="1" customWidth="1"/>
    <col min="14863" max="14863" width="17.28515625" customWidth="1"/>
    <col min="14864" max="14864" width="17" customWidth="1"/>
    <col min="14865" max="14865" width="13.42578125" bestFit="1" customWidth="1"/>
    <col min="14866" max="14866" width="13.7109375" bestFit="1" customWidth="1"/>
    <col min="14867" max="14867" width="8.28515625" customWidth="1"/>
    <col min="14868" max="14868" width="12.42578125" bestFit="1" customWidth="1"/>
    <col min="14870" max="14870" width="17" bestFit="1" customWidth="1"/>
    <col min="14871" max="14871" width="12" bestFit="1" customWidth="1"/>
    <col min="14873" max="14873" width="10.7109375" bestFit="1" customWidth="1"/>
    <col min="14874" max="14874" width="12" bestFit="1" customWidth="1"/>
    <col min="14875" max="14875" width="17.28515625" bestFit="1" customWidth="1"/>
    <col min="14876" max="14876" width="17" bestFit="1" customWidth="1"/>
    <col min="14877" max="14877" width="13.42578125" bestFit="1" customWidth="1"/>
    <col min="14878" max="14878" width="13.7109375" bestFit="1" customWidth="1"/>
    <col min="14879" max="14879" width="8.28515625" customWidth="1"/>
    <col min="14880" max="14880" width="12.42578125" bestFit="1" customWidth="1"/>
    <col min="14882" max="14882" width="17" bestFit="1" customWidth="1"/>
    <col min="14883" max="14883" width="12" bestFit="1" customWidth="1"/>
    <col min="15105" max="15105" width="10.7109375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bestFit="1" customWidth="1"/>
    <col min="15111" max="15111" width="12.28515625" bestFit="1" customWidth="1"/>
    <col min="15112" max="15112" width="13.140625" bestFit="1" customWidth="1"/>
    <col min="15113" max="15113" width="12.5703125" bestFit="1" customWidth="1"/>
    <col min="15114" max="15114" width="12.28515625" bestFit="1" customWidth="1"/>
    <col min="15115" max="15115" width="11" bestFit="1" customWidth="1"/>
    <col min="15117" max="15117" width="10.7109375" bestFit="1" customWidth="1"/>
    <col min="15118" max="15118" width="12" bestFit="1" customWidth="1"/>
    <col min="15119" max="15119" width="17.28515625" customWidth="1"/>
    <col min="15120" max="15120" width="17" customWidth="1"/>
    <col min="15121" max="15121" width="13.42578125" bestFit="1" customWidth="1"/>
    <col min="15122" max="15122" width="13.7109375" bestFit="1" customWidth="1"/>
    <col min="15123" max="15123" width="8.28515625" customWidth="1"/>
    <col min="15124" max="15124" width="12.42578125" bestFit="1" customWidth="1"/>
    <col min="15126" max="15126" width="17" bestFit="1" customWidth="1"/>
    <col min="15127" max="15127" width="12" bestFit="1" customWidth="1"/>
    <col min="15129" max="15129" width="10.7109375" bestFit="1" customWidth="1"/>
    <col min="15130" max="15130" width="12" bestFit="1" customWidth="1"/>
    <col min="15131" max="15131" width="17.28515625" bestFit="1" customWidth="1"/>
    <col min="15132" max="15132" width="17" bestFit="1" customWidth="1"/>
    <col min="15133" max="15133" width="13.42578125" bestFit="1" customWidth="1"/>
    <col min="15134" max="15134" width="13.7109375" bestFit="1" customWidth="1"/>
    <col min="15135" max="15135" width="8.28515625" customWidth="1"/>
    <col min="15136" max="15136" width="12.42578125" bestFit="1" customWidth="1"/>
    <col min="15138" max="15138" width="17" bestFit="1" customWidth="1"/>
    <col min="15139" max="15139" width="12" bestFit="1" customWidth="1"/>
    <col min="15361" max="15361" width="10.7109375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bestFit="1" customWidth="1"/>
    <col min="15367" max="15367" width="12.28515625" bestFit="1" customWidth="1"/>
    <col min="15368" max="15368" width="13.140625" bestFit="1" customWidth="1"/>
    <col min="15369" max="15369" width="12.5703125" bestFit="1" customWidth="1"/>
    <col min="15370" max="15370" width="12.28515625" bestFit="1" customWidth="1"/>
    <col min="15371" max="15371" width="11" bestFit="1" customWidth="1"/>
    <col min="15373" max="15373" width="10.7109375" bestFit="1" customWidth="1"/>
    <col min="15374" max="15374" width="12" bestFit="1" customWidth="1"/>
    <col min="15375" max="15375" width="17.28515625" customWidth="1"/>
    <col min="15376" max="15376" width="17" customWidth="1"/>
    <col min="15377" max="15377" width="13.42578125" bestFit="1" customWidth="1"/>
    <col min="15378" max="15378" width="13.7109375" bestFit="1" customWidth="1"/>
    <col min="15379" max="15379" width="8.28515625" customWidth="1"/>
    <col min="15380" max="15380" width="12.42578125" bestFit="1" customWidth="1"/>
    <col min="15382" max="15382" width="17" bestFit="1" customWidth="1"/>
    <col min="15383" max="15383" width="12" bestFit="1" customWidth="1"/>
    <col min="15385" max="15385" width="10.7109375" bestFit="1" customWidth="1"/>
    <col min="15386" max="15386" width="12" bestFit="1" customWidth="1"/>
    <col min="15387" max="15387" width="17.28515625" bestFit="1" customWidth="1"/>
    <col min="15388" max="15388" width="17" bestFit="1" customWidth="1"/>
    <col min="15389" max="15389" width="13.42578125" bestFit="1" customWidth="1"/>
    <col min="15390" max="15390" width="13.7109375" bestFit="1" customWidth="1"/>
    <col min="15391" max="15391" width="8.28515625" customWidth="1"/>
    <col min="15392" max="15392" width="12.42578125" bestFit="1" customWidth="1"/>
    <col min="15394" max="15394" width="17" bestFit="1" customWidth="1"/>
    <col min="15395" max="15395" width="12" bestFit="1" customWidth="1"/>
    <col min="15617" max="15617" width="10.7109375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bestFit="1" customWidth="1"/>
    <col min="15623" max="15623" width="12.28515625" bestFit="1" customWidth="1"/>
    <col min="15624" max="15624" width="13.140625" bestFit="1" customWidth="1"/>
    <col min="15625" max="15625" width="12.5703125" bestFit="1" customWidth="1"/>
    <col min="15626" max="15626" width="12.28515625" bestFit="1" customWidth="1"/>
    <col min="15627" max="15627" width="11" bestFit="1" customWidth="1"/>
    <col min="15629" max="15629" width="10.7109375" bestFit="1" customWidth="1"/>
    <col min="15630" max="15630" width="12" bestFit="1" customWidth="1"/>
    <col min="15631" max="15631" width="17.28515625" customWidth="1"/>
    <col min="15632" max="15632" width="17" customWidth="1"/>
    <col min="15633" max="15633" width="13.42578125" bestFit="1" customWidth="1"/>
    <col min="15634" max="15634" width="13.7109375" bestFit="1" customWidth="1"/>
    <col min="15635" max="15635" width="8.28515625" customWidth="1"/>
    <col min="15636" max="15636" width="12.42578125" bestFit="1" customWidth="1"/>
    <col min="15638" max="15638" width="17" bestFit="1" customWidth="1"/>
    <col min="15639" max="15639" width="12" bestFit="1" customWidth="1"/>
    <col min="15641" max="15641" width="10.7109375" bestFit="1" customWidth="1"/>
    <col min="15642" max="15642" width="12" bestFit="1" customWidth="1"/>
    <col min="15643" max="15643" width="17.28515625" bestFit="1" customWidth="1"/>
    <col min="15644" max="15644" width="17" bestFit="1" customWidth="1"/>
    <col min="15645" max="15645" width="13.42578125" bestFit="1" customWidth="1"/>
    <col min="15646" max="15646" width="13.7109375" bestFit="1" customWidth="1"/>
    <col min="15647" max="15647" width="8.28515625" customWidth="1"/>
    <col min="15648" max="15648" width="12.42578125" bestFit="1" customWidth="1"/>
    <col min="15650" max="15650" width="17" bestFit="1" customWidth="1"/>
    <col min="15651" max="15651" width="12" bestFit="1" customWidth="1"/>
    <col min="15873" max="15873" width="10.7109375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bestFit="1" customWidth="1"/>
    <col min="15879" max="15879" width="12.28515625" bestFit="1" customWidth="1"/>
    <col min="15880" max="15880" width="13.140625" bestFit="1" customWidth="1"/>
    <col min="15881" max="15881" width="12.5703125" bestFit="1" customWidth="1"/>
    <col min="15882" max="15882" width="12.28515625" bestFit="1" customWidth="1"/>
    <col min="15883" max="15883" width="11" bestFit="1" customWidth="1"/>
    <col min="15885" max="15885" width="10.7109375" bestFit="1" customWidth="1"/>
    <col min="15886" max="15886" width="12" bestFit="1" customWidth="1"/>
    <col min="15887" max="15887" width="17.28515625" customWidth="1"/>
    <col min="15888" max="15888" width="17" customWidth="1"/>
    <col min="15889" max="15889" width="13.42578125" bestFit="1" customWidth="1"/>
    <col min="15890" max="15890" width="13.7109375" bestFit="1" customWidth="1"/>
    <col min="15891" max="15891" width="8.28515625" customWidth="1"/>
    <col min="15892" max="15892" width="12.42578125" bestFit="1" customWidth="1"/>
    <col min="15894" max="15894" width="17" bestFit="1" customWidth="1"/>
    <col min="15895" max="15895" width="12" bestFit="1" customWidth="1"/>
    <col min="15897" max="15897" width="10.7109375" bestFit="1" customWidth="1"/>
    <col min="15898" max="15898" width="12" bestFit="1" customWidth="1"/>
    <col min="15899" max="15899" width="17.28515625" bestFit="1" customWidth="1"/>
    <col min="15900" max="15900" width="17" bestFit="1" customWidth="1"/>
    <col min="15901" max="15901" width="13.42578125" bestFit="1" customWidth="1"/>
    <col min="15902" max="15902" width="13.7109375" bestFit="1" customWidth="1"/>
    <col min="15903" max="15903" width="8.28515625" customWidth="1"/>
    <col min="15904" max="15904" width="12.42578125" bestFit="1" customWidth="1"/>
    <col min="15906" max="15906" width="17" bestFit="1" customWidth="1"/>
    <col min="15907" max="15907" width="12" bestFit="1" customWidth="1"/>
    <col min="16129" max="16129" width="10.7109375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bestFit="1" customWidth="1"/>
    <col min="16135" max="16135" width="12.28515625" bestFit="1" customWidth="1"/>
    <col min="16136" max="16136" width="13.140625" bestFit="1" customWidth="1"/>
    <col min="16137" max="16137" width="12.5703125" bestFit="1" customWidth="1"/>
    <col min="16138" max="16138" width="12.28515625" bestFit="1" customWidth="1"/>
    <col min="16139" max="16139" width="11" bestFit="1" customWidth="1"/>
    <col min="16141" max="16141" width="10.7109375" bestFit="1" customWidth="1"/>
    <col min="16142" max="16142" width="12" bestFit="1" customWidth="1"/>
    <col min="16143" max="16143" width="17.28515625" customWidth="1"/>
    <col min="16144" max="16144" width="17" customWidth="1"/>
    <col min="16145" max="16145" width="13.42578125" bestFit="1" customWidth="1"/>
    <col min="16146" max="16146" width="13.7109375" bestFit="1" customWidth="1"/>
    <col min="16147" max="16147" width="8.28515625" customWidth="1"/>
    <col min="16148" max="16148" width="12.42578125" bestFit="1" customWidth="1"/>
    <col min="16150" max="16150" width="17" bestFit="1" customWidth="1"/>
    <col min="16151" max="16151" width="12" bestFit="1" customWidth="1"/>
    <col min="16153" max="16153" width="10.7109375" bestFit="1" customWidth="1"/>
    <col min="16154" max="16154" width="12" bestFit="1" customWidth="1"/>
    <col min="16155" max="16155" width="17.28515625" bestFit="1" customWidth="1"/>
    <col min="16156" max="16156" width="17" bestFit="1" customWidth="1"/>
    <col min="16157" max="16157" width="13.42578125" bestFit="1" customWidth="1"/>
    <col min="16158" max="16158" width="13.7109375" bestFit="1" customWidth="1"/>
    <col min="16159" max="16159" width="8.28515625" customWidth="1"/>
    <col min="16160" max="16160" width="12.42578125" bestFit="1" customWidth="1"/>
    <col min="16162" max="16162" width="17" bestFit="1" customWidth="1"/>
    <col min="16163" max="16163" width="12" bestFit="1" customWidth="1"/>
  </cols>
  <sheetData>
    <row r="1" spans="1:35" x14ac:dyDescent="0.25">
      <c r="A1" t="str">
        <f>'[1]Iron Graphs'!A34</f>
        <v>Iron (mg/l)</v>
      </c>
      <c r="B1">
        <f>'[1]Iron Graphs'!B34</f>
        <v>0</v>
      </c>
      <c r="C1">
        <f>'[1]Iron Graphs'!C34</f>
        <v>0</v>
      </c>
      <c r="D1">
        <f>'[1]Iron Graphs'!D34</f>
        <v>0</v>
      </c>
      <c r="E1">
        <f>'[1]Iron Graphs'!E34</f>
        <v>0</v>
      </c>
      <c r="F1">
        <f>'[1]Iron Graphs'!F34</f>
        <v>0</v>
      </c>
      <c r="G1">
        <f>'[1]Iron Graphs'!G34</f>
        <v>0</v>
      </c>
      <c r="H1">
        <f>'[1]Iron Graphs'!H34</f>
        <v>0</v>
      </c>
      <c r="I1">
        <f>'[1]Iron Graphs'!I34</f>
        <v>0</v>
      </c>
      <c r="J1">
        <f>'[1]Iron Graphs'!J34</f>
        <v>0</v>
      </c>
    </row>
    <row r="2" spans="1:35" x14ac:dyDescent="0.25">
      <c r="A2" s="2" t="str">
        <f>'[1]Iron Graphs'!A35</f>
        <v>Time (min)</v>
      </c>
      <c r="B2" s="13">
        <f>'[1]Iron Graphs'!B35</f>
        <v>6.5</v>
      </c>
      <c r="C2" s="13"/>
      <c r="D2" s="13"/>
      <c r="E2" s="13">
        <f>'[1]Iron Graphs'!E35</f>
        <v>7.5</v>
      </c>
      <c r="F2" s="13"/>
      <c r="G2" s="13"/>
      <c r="H2" s="13">
        <f>'[1]Iron Graphs'!H35</f>
        <v>8.5</v>
      </c>
      <c r="I2" s="13"/>
      <c r="J2" s="13"/>
    </row>
    <row r="3" spans="1:35" x14ac:dyDescent="0.25">
      <c r="A3" s="2">
        <f>'[1]Iron Graphs'!A36</f>
        <v>0</v>
      </c>
      <c r="B3" s="2" t="str">
        <f>'[1]Iron Graphs'!B36</f>
        <v>0,174 (l/min)</v>
      </c>
      <c r="C3" s="2" t="str">
        <f>'[1]Iron Graphs'!C36</f>
        <v>0,262 (l/min)</v>
      </c>
      <c r="D3" s="2" t="str">
        <f>'[1]Iron Graphs'!D36</f>
        <v>0,523 (l/min)</v>
      </c>
      <c r="E3" s="2" t="str">
        <f>'[1]Iron Graphs'!E36</f>
        <v>0,174 (l/min)</v>
      </c>
      <c r="F3" s="2" t="str">
        <f>'[1]Iron Graphs'!F36</f>
        <v>0,262 (l/min)</v>
      </c>
      <c r="G3" s="2" t="str">
        <f>'[1]Iron Graphs'!G36</f>
        <v>0,523 (l/min)</v>
      </c>
      <c r="H3" s="2" t="str">
        <f>'[1]Iron Graphs'!H36</f>
        <v>0,174 (l/min)</v>
      </c>
      <c r="I3" s="2" t="str">
        <f>'[1]Iron Graphs'!I36</f>
        <v>0,262 (l/min)</v>
      </c>
      <c r="J3" s="2" t="str">
        <f>'[1]Iron Graphs'!J36</f>
        <v>0,523 (l/min)</v>
      </c>
    </row>
    <row r="4" spans="1:35" x14ac:dyDescent="0.25">
      <c r="A4" s="2">
        <f>'[1]Iron Graphs'!A37</f>
        <v>0</v>
      </c>
      <c r="B4" s="2" t="str">
        <f>'[1]Iron Graphs'!B37</f>
        <v>1,67 (ml/min)</v>
      </c>
      <c r="C4" s="2" t="str">
        <f>'[1]Iron Graphs'!C37</f>
        <v>2,52(ml/min)</v>
      </c>
      <c r="D4" s="2" t="str">
        <f>'[1]Iron Graphs'!D37</f>
        <v>5,0 (ml/min)</v>
      </c>
      <c r="E4" s="2" t="str">
        <f>'[1]Iron Graphs'!E37</f>
        <v>1,67 (ml/min)</v>
      </c>
      <c r="F4" s="2" t="str">
        <f>'[1]Iron Graphs'!F37</f>
        <v>2,52(ml/min)</v>
      </c>
      <c r="G4" s="2" t="str">
        <f>'[1]Iron Graphs'!G37</f>
        <v>5,0 (ml/min)</v>
      </c>
      <c r="H4" s="2" t="str">
        <f>'[1]Iron Graphs'!H37</f>
        <v>1,67 (ml/min)</v>
      </c>
      <c r="I4" s="2" t="str">
        <f>'[1]Iron Graphs'!I37</f>
        <v>2,52(ml/min)</v>
      </c>
      <c r="J4" s="2" t="str">
        <f>'[1]Iron Graphs'!J37</f>
        <v>5,0 (ml/min)</v>
      </c>
    </row>
    <row r="5" spans="1:35" x14ac:dyDescent="0.25">
      <c r="A5" s="3">
        <f>'[1]Iron Graphs'!A38</f>
        <v>10</v>
      </c>
      <c r="B5" s="3">
        <f>'[1]Iron Graphs'!B38</f>
        <v>2.5</v>
      </c>
      <c r="C5" s="3">
        <f>'[1]Iron Graphs'!C38</f>
        <v>2.8</v>
      </c>
      <c r="D5" s="3">
        <f>'[1]Iron Graphs'!D38</f>
        <v>2.2000000000000002</v>
      </c>
      <c r="E5" s="3">
        <f>'[1]Iron Graphs'!E38</f>
        <v>1.6</v>
      </c>
      <c r="F5" s="3">
        <f>'[1]Iron Graphs'!F38</f>
        <v>1.63</v>
      </c>
      <c r="G5" s="3">
        <f>'[1]Iron Graphs'!G38</f>
        <v>1.6</v>
      </c>
      <c r="H5" s="3">
        <f>'[1]Iron Graphs'!H38</f>
        <v>1.8966666666666665</v>
      </c>
      <c r="I5" s="3">
        <f>'[1]Iron Graphs'!I38</f>
        <v>1.8</v>
      </c>
      <c r="J5" s="3">
        <f>'[1]Iron Graphs'!J38</f>
        <v>1.8466666666666667</v>
      </c>
    </row>
    <row r="6" spans="1:35" x14ac:dyDescent="0.25">
      <c r="A6" s="3">
        <f>'[1]Iron Graphs'!A39</f>
        <v>20</v>
      </c>
      <c r="B6" s="3">
        <f>'[1]Iron Graphs'!B39</f>
        <v>1.24</v>
      </c>
      <c r="C6" s="3">
        <f>'[1]Iron Graphs'!C39</f>
        <v>2.6</v>
      </c>
      <c r="D6" s="3">
        <f>'[1]Iron Graphs'!D39</f>
        <v>2.2000000000000002</v>
      </c>
      <c r="E6" s="3">
        <f>'[1]Iron Graphs'!E39</f>
        <v>1.1100000000000001</v>
      </c>
      <c r="F6" s="3">
        <f>'[1]Iron Graphs'!F39</f>
        <v>1.2</v>
      </c>
      <c r="G6" s="3">
        <f>'[1]Iron Graphs'!G39</f>
        <v>1.5</v>
      </c>
      <c r="H6" s="3">
        <f>'[1]Iron Graphs'!H39</f>
        <v>0.90666666666666673</v>
      </c>
      <c r="I6" s="3">
        <f>'[1]Iron Graphs'!I39</f>
        <v>1.2766666666666666</v>
      </c>
      <c r="J6" s="3">
        <f>'[1]Iron Graphs'!J39</f>
        <v>1.1399999999999999</v>
      </c>
    </row>
    <row r="7" spans="1:35" x14ac:dyDescent="0.25">
      <c r="A7" s="3">
        <f>'[1]Iron Graphs'!A40</f>
        <v>30</v>
      </c>
      <c r="B7" s="3">
        <f>'[1]Iron Graphs'!B40</f>
        <v>1.07</v>
      </c>
      <c r="C7" s="3">
        <f>'[1]Iron Graphs'!C40</f>
        <v>2.38</v>
      </c>
      <c r="D7" s="3">
        <f>'[1]Iron Graphs'!D40</f>
        <v>2.29</v>
      </c>
      <c r="E7" s="3">
        <f>'[1]Iron Graphs'!E40</f>
        <v>0.54</v>
      </c>
      <c r="F7" s="3">
        <f>'[1]Iron Graphs'!F40</f>
        <v>0.89</v>
      </c>
      <c r="G7" s="3">
        <f>'[1]Iron Graphs'!G40</f>
        <v>1.24</v>
      </c>
      <c r="H7" s="3">
        <f>'[1]Iron Graphs'!H40</f>
        <v>0.34999999999999992</v>
      </c>
      <c r="I7" s="3">
        <f>'[1]Iron Graphs'!I40</f>
        <v>0.93666666666666665</v>
      </c>
      <c r="J7" s="3">
        <f>'[1]Iron Graphs'!J40</f>
        <v>1.01</v>
      </c>
    </row>
    <row r="8" spans="1:35" x14ac:dyDescent="0.25">
      <c r="A8" s="3">
        <f>'[1]Iron Graphs'!A41</f>
        <v>40</v>
      </c>
      <c r="B8" s="3">
        <f>'[1]Iron Graphs'!B41</f>
        <v>1.1000000000000001</v>
      </c>
      <c r="C8" s="3">
        <f>'[1]Iron Graphs'!C41</f>
        <v>1.8</v>
      </c>
      <c r="D8" s="3">
        <f>'[1]Iron Graphs'!D41</f>
        <v>2.2000000000000002</v>
      </c>
      <c r="E8" s="3">
        <f>'[1]Iron Graphs'!E41</f>
        <v>0.44</v>
      </c>
      <c r="F8" s="3">
        <f>'[1]Iron Graphs'!F41</f>
        <v>0.9</v>
      </c>
      <c r="G8" s="3">
        <f>'[1]Iron Graphs'!G41</f>
        <v>1.2</v>
      </c>
      <c r="H8" s="3">
        <f>'[1]Iron Graphs'!H41</f>
        <v>0.19666666666666668</v>
      </c>
      <c r="I8" s="3">
        <f>'[1]Iron Graphs'!I41</f>
        <v>0.71333333333333326</v>
      </c>
      <c r="J8" s="3">
        <f>'[1]Iron Graphs'!J41</f>
        <v>0.65666666666666673</v>
      </c>
    </row>
    <row r="9" spans="1:35" x14ac:dyDescent="0.25">
      <c r="A9" s="3">
        <f>'[1]Iron Graphs'!A42</f>
        <v>50</v>
      </c>
      <c r="B9" s="3">
        <f>'[1]Iron Graphs'!B42</f>
        <v>1.1499999999999999</v>
      </c>
      <c r="C9" s="3">
        <f>'[1]Iron Graphs'!C42</f>
        <v>2</v>
      </c>
      <c r="D9" s="3">
        <f>'[1]Iron Graphs'!D42</f>
        <v>2.4</v>
      </c>
      <c r="E9" s="3">
        <f>'[1]Iron Graphs'!E42</f>
        <v>0.45</v>
      </c>
      <c r="F9" s="3">
        <f>'[1]Iron Graphs'!F42</f>
        <v>0.9</v>
      </c>
      <c r="G9" s="3">
        <f>'[1]Iron Graphs'!G42</f>
        <v>1.1000000000000001</v>
      </c>
      <c r="H9" s="3">
        <f>'[1]Iron Graphs'!H42</f>
        <v>0.18333333333333335</v>
      </c>
      <c r="I9" s="3">
        <f>'[1]Iron Graphs'!I42</f>
        <v>0.57999999999999996</v>
      </c>
      <c r="J9" s="3">
        <f>'[1]Iron Graphs'!J42</f>
        <v>0.58333333333333337</v>
      </c>
    </row>
    <row r="10" spans="1:35" x14ac:dyDescent="0.25">
      <c r="A10" s="3">
        <f>'[1]Iron Graphs'!A43</f>
        <v>60</v>
      </c>
      <c r="B10" s="3">
        <f>'[1]Iron Graphs'!B43</f>
        <v>1.3</v>
      </c>
      <c r="C10" s="3">
        <f>'[1]Iron Graphs'!C43</f>
        <v>1.71</v>
      </c>
      <c r="D10" s="3">
        <f>'[1]Iron Graphs'!D43</f>
        <v>2.56</v>
      </c>
      <c r="E10" s="3">
        <f>'[1]Iron Graphs'!E43</f>
        <v>0.42</v>
      </c>
      <c r="F10" s="3">
        <f>'[1]Iron Graphs'!F43</f>
        <v>0.89</v>
      </c>
      <c r="G10" s="3">
        <f>'[1]Iron Graphs'!G43</f>
        <v>1.1100000000000001</v>
      </c>
      <c r="H10" s="3">
        <f>'[1]Iron Graphs'!H43</f>
        <v>0.1466666666666667</v>
      </c>
      <c r="I10" s="3">
        <f>'[1]Iron Graphs'!I43</f>
        <v>0.54333333333333333</v>
      </c>
      <c r="J10" s="3">
        <f>'[1]Iron Graphs'!J43</f>
        <v>0.60666666666666658</v>
      </c>
    </row>
    <row r="13" spans="1:35" x14ac:dyDescent="0.25">
      <c r="A13" s="13" t="s">
        <v>28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M13" s="13" t="s">
        <v>29</v>
      </c>
      <c r="N13" s="13"/>
      <c r="O13" s="13"/>
      <c r="P13" s="13"/>
      <c r="Q13" s="13"/>
      <c r="R13" s="13"/>
      <c r="S13" s="13"/>
      <c r="T13" s="13"/>
      <c r="U13" s="13"/>
      <c r="V13" s="13"/>
      <c r="W13" s="13"/>
      <c r="Y13" s="13" t="s">
        <v>30</v>
      </c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x14ac:dyDescent="0.25">
      <c r="A14" s="13" t="s">
        <v>0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M14" s="13" t="s">
        <v>0</v>
      </c>
      <c r="N14" s="13"/>
      <c r="O14" s="13"/>
      <c r="P14" s="13"/>
      <c r="Q14" s="13"/>
      <c r="R14" s="13"/>
      <c r="S14" s="13"/>
      <c r="T14" s="13"/>
      <c r="U14" s="13"/>
      <c r="V14" s="13"/>
      <c r="W14" s="13"/>
      <c r="Y14" s="13" t="s">
        <v>0</v>
      </c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1:35" x14ac:dyDescent="0.25">
      <c r="A15" s="13" t="s">
        <v>1</v>
      </c>
      <c r="B15" s="13"/>
      <c r="C15" s="13"/>
      <c r="D15" s="4" t="s">
        <v>2</v>
      </c>
      <c r="H15" s="2" t="s">
        <v>3</v>
      </c>
      <c r="J15" s="2" t="s">
        <v>2</v>
      </c>
      <c r="M15" s="13" t="s">
        <v>1</v>
      </c>
      <c r="N15" s="13"/>
      <c r="O15" s="13"/>
      <c r="P15" s="4" t="s">
        <v>2</v>
      </c>
      <c r="T15" s="2" t="s">
        <v>3</v>
      </c>
      <c r="V15" s="2" t="s">
        <v>2</v>
      </c>
      <c r="Y15" s="13" t="s">
        <v>1</v>
      </c>
      <c r="Z15" s="13"/>
      <c r="AA15" s="13"/>
      <c r="AB15" s="4" t="s">
        <v>2</v>
      </c>
      <c r="AF15" s="2" t="s">
        <v>3</v>
      </c>
      <c r="AH15" s="2" t="s">
        <v>2</v>
      </c>
    </row>
    <row r="16" spans="1:35" x14ac:dyDescent="0.25">
      <c r="A16" t="s">
        <v>4</v>
      </c>
      <c r="B16" t="s">
        <v>5</v>
      </c>
      <c r="C16" t="s">
        <v>6</v>
      </c>
      <c r="D16" t="s">
        <v>7</v>
      </c>
      <c r="H16" t="s">
        <v>7</v>
      </c>
      <c r="J16" t="s">
        <v>8</v>
      </c>
      <c r="M16" t="s">
        <v>4</v>
      </c>
      <c r="N16" t="s">
        <v>5</v>
      </c>
      <c r="O16" t="s">
        <v>6</v>
      </c>
      <c r="P16" t="s">
        <v>7</v>
      </c>
      <c r="T16" t="s">
        <v>7</v>
      </c>
      <c r="V16" t="s">
        <v>8</v>
      </c>
      <c r="Y16" t="s">
        <v>4</v>
      </c>
      <c r="Z16" t="s">
        <v>5</v>
      </c>
      <c r="AA16" t="s">
        <v>6</v>
      </c>
      <c r="AB16" t="s">
        <v>7</v>
      </c>
      <c r="AF16" t="s">
        <v>7</v>
      </c>
      <c r="AH16" t="s">
        <v>8</v>
      </c>
    </row>
    <row r="17" spans="1:35" x14ac:dyDescent="0.25">
      <c r="A17">
        <v>10</v>
      </c>
      <c r="B17" s="5">
        <v>2.1</v>
      </c>
      <c r="C17" s="6">
        <f t="shared" ref="C17:C22" si="0">B5</f>
        <v>2.5</v>
      </c>
      <c r="D17">
        <f t="shared" ref="D17:D22" si="1">((B17-C17)/$B$33)*$B$34</f>
        <v>-4.5920696800477636E-4</v>
      </c>
      <c r="E17">
        <f t="shared" ref="E17:E22" si="2">(C17-$C$28)^2</f>
        <v>6.2446743341634274</v>
      </c>
      <c r="F17" t="s">
        <v>9</v>
      </c>
      <c r="H17">
        <f>1/((1/$F$33)+(1/(($F$34*($F$33^2)*A17))))</f>
        <v>1.0460583094140032E-3</v>
      </c>
      <c r="J17">
        <f t="shared" ref="J17:J22" si="3">(D17-H17)^2</f>
        <v>2.2658235554026354E-6</v>
      </c>
      <c r="M17">
        <v>10</v>
      </c>
      <c r="N17" s="5">
        <v>2.1</v>
      </c>
      <c r="O17" s="6">
        <f>C5</f>
        <v>2.8</v>
      </c>
      <c r="P17">
        <f t="shared" ref="P17:P22" si="4">((N17-O17)/$B$33)*$B$34</f>
        <v>-8.0361219400835841E-4</v>
      </c>
      <c r="Q17">
        <f t="shared" ref="Q17:Q22" si="5">(O17-$C$28)^2</f>
        <v>7.834035118063964</v>
      </c>
      <c r="R17" t="s">
        <v>9</v>
      </c>
      <c r="T17">
        <f>1/((1/$R$33)+(1/(($R$34*($R$33^2)*M17))))</f>
        <v>2.2504822597313122E-3</v>
      </c>
      <c r="V17">
        <f t="shared" ref="V17:V22" si="6">(P17-T17)^2</f>
        <v>9.3274929323634172E-6</v>
      </c>
      <c r="Y17">
        <v>10</v>
      </c>
      <c r="Z17" s="5">
        <v>2.1</v>
      </c>
      <c r="AA17" s="6">
        <f>D5</f>
        <v>2.2000000000000002</v>
      </c>
      <c r="AB17">
        <f t="shared" ref="AB17:AB22" si="7">((Z17-AA17)/$B$33)*$B$34</f>
        <v>-1.1480174200119423E-4</v>
      </c>
      <c r="AC17">
        <f t="shared" ref="AC17:AC22" si="8">(AA17-$C$28)^2</f>
        <v>4.8353135502628906</v>
      </c>
      <c r="AD17" t="s">
        <v>9</v>
      </c>
      <c r="AF17">
        <f>1/((1/$AD$33)+(1/(($AD$34*($AD$33^2)*Y17))))</f>
        <v>0.75597091927931326</v>
      </c>
      <c r="AH17">
        <f t="shared" ref="AH17:AH22" si="9">(AB17-AF17)^2</f>
        <v>0.57166561753232092</v>
      </c>
    </row>
    <row r="18" spans="1:35" x14ac:dyDescent="0.25">
      <c r="A18">
        <v>20</v>
      </c>
      <c r="B18" s="7">
        <v>2.1</v>
      </c>
      <c r="C18" s="6">
        <f t="shared" si="0"/>
        <v>1.24</v>
      </c>
      <c r="D18">
        <f t="shared" si="1"/>
        <v>9.8729498121026961E-4</v>
      </c>
      <c r="E18">
        <f t="shared" si="2"/>
        <v>1.5349590417811705</v>
      </c>
      <c r="H18">
        <f t="shared" ref="H18:H22" si="10">1/((1/$F$33)+(1/(($F$34*($F$33^2)*A18))))</f>
        <v>1.0675771838588638E-3</v>
      </c>
      <c r="J18">
        <f t="shared" si="3"/>
        <v>6.4452320621099427E-9</v>
      </c>
      <c r="M18">
        <v>20</v>
      </c>
      <c r="N18" s="7">
        <v>2.1</v>
      </c>
      <c r="O18" s="6">
        <f t="shared" ref="O18:O22" si="11">C6</f>
        <v>2.6</v>
      </c>
      <c r="P18">
        <f t="shared" si="4"/>
        <v>-5.7400871000597056E-4</v>
      </c>
      <c r="Q18">
        <f t="shared" si="5"/>
        <v>6.754461262130274</v>
      </c>
      <c r="T18">
        <f t="shared" ref="T18:T22" si="12">1/((1/$R$33)+(1/(($R$34*($R$33^2)*M18))))</f>
        <v>2.2749717071472099E-3</v>
      </c>
      <c r="V18">
        <f t="shared" si="6"/>
        <v>8.1166894173223111E-6</v>
      </c>
      <c r="Y18">
        <v>20</v>
      </c>
      <c r="Z18" s="7">
        <v>2.1</v>
      </c>
      <c r="AA18" s="6">
        <f t="shared" ref="AA18:AA22" si="13">D6</f>
        <v>2.2000000000000002</v>
      </c>
      <c r="AB18">
        <f t="shared" si="7"/>
        <v>-1.1480174200119423E-4</v>
      </c>
      <c r="AC18">
        <f t="shared" si="8"/>
        <v>4.8353135502628906</v>
      </c>
      <c r="AF18">
        <f t="shared" ref="AF18:AF22" si="14">1/((1/$AD$33)+(1/(($AD$34*($AD$33^2)*Y18))))</f>
        <v>0.7559854593599924</v>
      </c>
      <c r="AH18">
        <f t="shared" si="9"/>
        <v>0.57168760483850289</v>
      </c>
    </row>
    <row r="19" spans="1:35" x14ac:dyDescent="0.25">
      <c r="A19">
        <v>30</v>
      </c>
      <c r="B19" s="7">
        <v>2.1</v>
      </c>
      <c r="C19" s="6">
        <f t="shared" si="0"/>
        <v>1.07</v>
      </c>
      <c r="D19">
        <f t="shared" si="1"/>
        <v>1.1824579426122995E-3</v>
      </c>
      <c r="E19">
        <f t="shared" si="2"/>
        <v>1.1426212642375329</v>
      </c>
      <c r="H19">
        <f t="shared" si="10"/>
        <v>1.0749482440538659E-3</v>
      </c>
      <c r="J19">
        <f t="shared" si="3"/>
        <v>1.1558335284125244E-8</v>
      </c>
      <c r="M19">
        <v>30</v>
      </c>
      <c r="N19" s="7">
        <v>2.1</v>
      </c>
      <c r="O19" s="6">
        <f t="shared" si="11"/>
        <v>2.38</v>
      </c>
      <c r="P19">
        <f t="shared" si="4"/>
        <v>-3.2144487760334329E-4</v>
      </c>
      <c r="Q19">
        <f t="shared" si="5"/>
        <v>5.6593300206032122</v>
      </c>
      <c r="T19">
        <f t="shared" si="12"/>
        <v>2.2832537278657966E-3</v>
      </c>
      <c r="V19">
        <f t="shared" si="6"/>
        <v>6.784454825332883E-6</v>
      </c>
      <c r="Y19">
        <v>30</v>
      </c>
      <c r="Z19" s="7">
        <v>2.1</v>
      </c>
      <c r="AA19" s="6">
        <f t="shared" si="13"/>
        <v>2.29</v>
      </c>
      <c r="AB19">
        <f t="shared" si="7"/>
        <v>-2.1812330980226877E-4</v>
      </c>
      <c r="AC19">
        <f t="shared" si="8"/>
        <v>5.2392217854330516</v>
      </c>
      <c r="AF19">
        <f t="shared" si="14"/>
        <v>0.75599030617784579</v>
      </c>
      <c r="AH19">
        <f t="shared" si="9"/>
        <v>0.57185118882817521</v>
      </c>
    </row>
    <row r="20" spans="1:35" x14ac:dyDescent="0.25">
      <c r="A20">
        <v>40</v>
      </c>
      <c r="B20" s="5">
        <v>2.1</v>
      </c>
      <c r="C20" s="6">
        <f t="shared" si="0"/>
        <v>1.1000000000000001</v>
      </c>
      <c r="D20">
        <f t="shared" si="1"/>
        <v>1.1480174200119411E-3</v>
      </c>
      <c r="E20">
        <f t="shared" si="2"/>
        <v>1.2076573426275867</v>
      </c>
      <c r="H20">
        <f t="shared" si="10"/>
        <v>1.0786720763564411E-3</v>
      </c>
      <c r="J20">
        <f t="shared" si="3"/>
        <v>4.8087766866994025E-9</v>
      </c>
      <c r="M20">
        <v>40</v>
      </c>
      <c r="N20" s="5">
        <v>2.1</v>
      </c>
      <c r="O20" s="6">
        <f t="shared" si="11"/>
        <v>1.8</v>
      </c>
      <c r="P20">
        <f t="shared" si="4"/>
        <v>3.4440522600358243E-4</v>
      </c>
      <c r="Q20">
        <f t="shared" si="5"/>
        <v>3.236165838395507</v>
      </c>
      <c r="T20">
        <f t="shared" si="12"/>
        <v>2.2874173924460591E-3</v>
      </c>
      <c r="V20">
        <f t="shared" si="6"/>
        <v>3.7752962789434862E-6</v>
      </c>
      <c r="Y20">
        <v>40</v>
      </c>
      <c r="Z20" s="5">
        <v>2.1</v>
      </c>
      <c r="AA20" s="6">
        <f t="shared" si="13"/>
        <v>2.2000000000000002</v>
      </c>
      <c r="AB20">
        <f t="shared" si="7"/>
        <v>-1.1480174200119423E-4</v>
      </c>
      <c r="AC20">
        <f t="shared" si="8"/>
        <v>4.8353135502628906</v>
      </c>
      <c r="AF20">
        <f t="shared" si="14"/>
        <v>0.75599272961007813</v>
      </c>
      <c r="AH20">
        <f t="shared" si="9"/>
        <v>0.57169859896733555</v>
      </c>
    </row>
    <row r="21" spans="1:35" x14ac:dyDescent="0.25">
      <c r="A21">
        <v>50</v>
      </c>
      <c r="B21" s="8">
        <v>2.1</v>
      </c>
      <c r="C21" s="6">
        <f t="shared" si="0"/>
        <v>1.1499999999999999</v>
      </c>
      <c r="D21">
        <f t="shared" si="1"/>
        <v>1.0906165490113444E-3</v>
      </c>
      <c r="E21">
        <f t="shared" si="2"/>
        <v>1.320050806611009</v>
      </c>
      <c r="H21">
        <f t="shared" si="10"/>
        <v>1.0809187856166895E-3</v>
      </c>
      <c r="J21">
        <f t="shared" si="3"/>
        <v>9.4046614858708845E-11</v>
      </c>
      <c r="M21">
        <v>50</v>
      </c>
      <c r="N21" s="8">
        <v>2.1</v>
      </c>
      <c r="O21" s="6">
        <f t="shared" si="11"/>
        <v>2</v>
      </c>
      <c r="P21">
        <f t="shared" si="4"/>
        <v>1.1480174200119423E-4</v>
      </c>
      <c r="Q21">
        <f t="shared" si="5"/>
        <v>3.9957396943291985</v>
      </c>
      <c r="T21">
        <f t="shared" si="12"/>
        <v>2.2899228881878724E-3</v>
      </c>
      <c r="V21">
        <f t="shared" si="6"/>
        <v>4.7311520005884483E-6</v>
      </c>
      <c r="Y21">
        <v>50</v>
      </c>
      <c r="Z21" s="8">
        <v>2.1</v>
      </c>
      <c r="AA21" s="6">
        <f t="shared" si="13"/>
        <v>2.4</v>
      </c>
      <c r="AB21">
        <f t="shared" si="7"/>
        <v>-3.4440522600358216E-4</v>
      </c>
      <c r="AC21">
        <f t="shared" si="8"/>
        <v>5.7548874061965813</v>
      </c>
      <c r="AF21">
        <f t="shared" si="14"/>
        <v>0.75599418367687543</v>
      </c>
      <c r="AH21">
        <f t="shared" si="9"/>
        <v>0.57204806106359818</v>
      </c>
    </row>
    <row r="22" spans="1:35" x14ac:dyDescent="0.25">
      <c r="A22">
        <v>60</v>
      </c>
      <c r="B22" s="8">
        <v>2.1</v>
      </c>
      <c r="C22" s="6">
        <f t="shared" si="0"/>
        <v>1.3</v>
      </c>
      <c r="D22">
        <f t="shared" si="1"/>
        <v>9.1841393600955305E-4</v>
      </c>
      <c r="E22">
        <f t="shared" si="2"/>
        <v>1.687231198561278</v>
      </c>
      <c r="H22">
        <f t="shared" si="10"/>
        <v>1.0824217985227374E-3</v>
      </c>
      <c r="J22">
        <f t="shared" si="3"/>
        <v>2.6898578966143573E-8</v>
      </c>
      <c r="M22">
        <v>60</v>
      </c>
      <c r="N22" s="8">
        <v>2.1</v>
      </c>
      <c r="O22" s="6">
        <f t="shared" si="11"/>
        <v>1.71</v>
      </c>
      <c r="P22">
        <f t="shared" si="4"/>
        <v>4.4772679380465722E-4</v>
      </c>
      <c r="Q22">
        <f t="shared" si="5"/>
        <v>2.9204576032253455</v>
      </c>
      <c r="T22">
        <f t="shared" si="12"/>
        <v>2.2915962702054894E-3</v>
      </c>
      <c r="V22">
        <f t="shared" si="6"/>
        <v>3.399854646002679E-6</v>
      </c>
      <c r="Y22">
        <v>60</v>
      </c>
      <c r="Z22" s="8">
        <v>2.1</v>
      </c>
      <c r="AA22" s="6">
        <f t="shared" si="13"/>
        <v>2.56</v>
      </c>
      <c r="AB22">
        <f t="shared" si="7"/>
        <v>-5.2808801320549292E-4</v>
      </c>
      <c r="AC22">
        <f t="shared" si="8"/>
        <v>6.5481464909435347</v>
      </c>
      <c r="AF22">
        <f t="shared" si="14"/>
        <v>0.75599515305784792</v>
      </c>
      <c r="AH22">
        <f t="shared" si="9"/>
        <v>0.57232741428065115</v>
      </c>
    </row>
    <row r="23" spans="1:35" x14ac:dyDescent="0.25">
      <c r="B23" s="7"/>
      <c r="C23" s="3"/>
      <c r="N23" s="7"/>
      <c r="O23" s="3"/>
      <c r="Z23" s="7"/>
      <c r="AA23" s="3"/>
    </row>
    <row r="24" spans="1:35" x14ac:dyDescent="0.25">
      <c r="B24" s="7"/>
      <c r="C24" s="14" t="s">
        <v>10</v>
      </c>
      <c r="D24" s="14"/>
      <c r="E24" s="14"/>
      <c r="F24" s="14"/>
      <c r="G24" s="14"/>
      <c r="H24" s="14"/>
      <c r="I24" s="14"/>
      <c r="J24" s="9"/>
      <c r="K24" s="9"/>
      <c r="L24" s="10"/>
      <c r="N24" s="7"/>
      <c r="O24" s="14" t="s">
        <v>10</v>
      </c>
      <c r="P24" s="14"/>
      <c r="Q24" s="14"/>
      <c r="R24" s="14"/>
      <c r="S24" s="14"/>
      <c r="T24" s="14"/>
      <c r="U24" s="14"/>
      <c r="V24" s="9"/>
      <c r="W24" s="9"/>
      <c r="Z24" s="7"/>
      <c r="AA24" s="14" t="s">
        <v>10</v>
      </c>
      <c r="AB24" s="14"/>
      <c r="AC24" s="14"/>
      <c r="AD24" s="14"/>
      <c r="AE24" s="14"/>
      <c r="AF24" s="14"/>
      <c r="AG24" s="14"/>
      <c r="AH24" s="9"/>
      <c r="AI24" s="9"/>
    </row>
    <row r="25" spans="1:35" x14ac:dyDescent="0.25">
      <c r="B25" s="7"/>
      <c r="N25" s="7"/>
      <c r="Z25" s="7"/>
    </row>
    <row r="26" spans="1:35" x14ac:dyDescent="0.25">
      <c r="B26" s="7"/>
      <c r="N26" s="7"/>
      <c r="Z26" s="7"/>
    </row>
    <row r="27" spans="1:35" x14ac:dyDescent="0.25">
      <c r="B27" s="3"/>
      <c r="N27" s="3"/>
      <c r="Z27" s="3"/>
    </row>
    <row r="28" spans="1:35" x14ac:dyDescent="0.25">
      <c r="B28" s="11" t="s">
        <v>11</v>
      </c>
      <c r="C28">
        <f>AVERAGE(D18:D22)</f>
        <v>1.0653601657710815E-3</v>
      </c>
      <c r="D28" s="11" t="s">
        <v>12</v>
      </c>
      <c r="E28">
        <f>SUM(E17:E26)</f>
        <v>13.137193987982004</v>
      </c>
      <c r="G28" s="11" t="s">
        <v>11</v>
      </c>
      <c r="H28" s="1">
        <f>AVERAGE(H17:H27)</f>
        <v>1.071766066303767E-3</v>
      </c>
      <c r="J28" s="11" t="s">
        <v>13</v>
      </c>
      <c r="K28" s="11" t="s">
        <v>14</v>
      </c>
      <c r="N28" s="11" t="s">
        <v>11</v>
      </c>
      <c r="O28">
        <f>AVERAGE(P17:P22)</f>
        <v>-1.3202200330137304E-4</v>
      </c>
      <c r="P28" s="11" t="s">
        <v>12</v>
      </c>
      <c r="Q28">
        <f>SUM(Q17:Q26)</f>
        <v>30.400189536747501</v>
      </c>
      <c r="S28" s="11" t="s">
        <v>11</v>
      </c>
      <c r="T28" s="1">
        <f>AVERAGE(T17:T27)</f>
        <v>2.2796073742639565E-3</v>
      </c>
      <c r="V28" s="11" t="s">
        <v>13</v>
      </c>
      <c r="W28" s="11" t="s">
        <v>14</v>
      </c>
      <c r="Z28" s="11" t="s">
        <v>11</v>
      </c>
      <c r="AA28">
        <f>AVERAGE(AB18:AB22)</f>
        <v>-2.6404400660274646E-4</v>
      </c>
      <c r="AB28" s="11" t="s">
        <v>12</v>
      </c>
      <c r="AC28">
        <f>SUM(AC17:AC26)</f>
        <v>32.048196333361844</v>
      </c>
      <c r="AE28" s="11" t="s">
        <v>11</v>
      </c>
      <c r="AF28" s="1">
        <f>AVERAGE(AF17:AF27)</f>
        <v>0.75598812519365888</v>
      </c>
      <c r="AH28" s="11" t="s">
        <v>13</v>
      </c>
      <c r="AI28" s="11" t="s">
        <v>14</v>
      </c>
    </row>
    <row r="29" spans="1:35" x14ac:dyDescent="0.25">
      <c r="C29" t="s">
        <v>15</v>
      </c>
      <c r="E29" t="s">
        <v>16</v>
      </c>
      <c r="H29" t="s">
        <v>17</v>
      </c>
      <c r="J29">
        <f>SUM(J17:J26)</f>
        <v>2.3156285250165717E-6</v>
      </c>
      <c r="K29">
        <f>(H28-C28)^2</f>
        <v>4.1035561634659603E-11</v>
      </c>
      <c r="O29" t="s">
        <v>15</v>
      </c>
      <c r="Q29" t="s">
        <v>16</v>
      </c>
      <c r="T29" t="s">
        <v>17</v>
      </c>
      <c r="V29">
        <f>SUM(V17:V26)</f>
        <v>3.6134940100553221E-5</v>
      </c>
      <c r="W29">
        <f>(T28-O28)^2</f>
        <v>5.8159562547361383E-6</v>
      </c>
      <c r="AA29" t="s">
        <v>15</v>
      </c>
      <c r="AC29" t="s">
        <v>16</v>
      </c>
      <c r="AF29" t="s">
        <v>17</v>
      </c>
      <c r="AH29">
        <f>SUM(AH17:AH26)</f>
        <v>3.431278485510584</v>
      </c>
      <c r="AI29">
        <f>(AF28-AA28)^2</f>
        <v>0.57191734342010114</v>
      </c>
    </row>
    <row r="30" spans="1:35" x14ac:dyDescent="0.25">
      <c r="B30">
        <f>AVERAGE(D17:D22)</f>
        <v>8.1126564347510516E-4</v>
      </c>
      <c r="N30">
        <f>AVERAGE(P17:P22)</f>
        <v>-1.3202200330137304E-4</v>
      </c>
      <c r="Z30">
        <f>AVERAGE(AB17:AB22)</f>
        <v>-2.3917029583582112E-4</v>
      </c>
    </row>
    <row r="33" spans="1:30" ht="18" x14ac:dyDescent="0.35">
      <c r="A33" t="s">
        <v>18</v>
      </c>
      <c r="B33">
        <v>4555.68</v>
      </c>
      <c r="E33" t="s">
        <v>19</v>
      </c>
      <c r="F33">
        <v>1.09E-3</v>
      </c>
      <c r="M33" t="s">
        <v>18</v>
      </c>
      <c r="N33">
        <v>6690</v>
      </c>
      <c r="Q33" t="s">
        <v>19</v>
      </c>
      <c r="R33">
        <v>2.3E-3</v>
      </c>
      <c r="Y33" t="s">
        <v>18</v>
      </c>
      <c r="Z33">
        <v>6690</v>
      </c>
      <c r="AC33" t="s">
        <v>19</v>
      </c>
      <c r="AD33">
        <v>0.75600000000000001</v>
      </c>
    </row>
    <row r="34" spans="1:30" x14ac:dyDescent="0.25">
      <c r="A34" t="s">
        <v>20</v>
      </c>
      <c r="B34">
        <v>5.23</v>
      </c>
      <c r="E34" t="s">
        <v>21</v>
      </c>
      <c r="F34">
        <v>2184</v>
      </c>
      <c r="M34" t="s">
        <v>20</v>
      </c>
      <c r="N34">
        <v>0.17399999999999999</v>
      </c>
      <c r="Q34" t="s">
        <v>21</v>
      </c>
      <c r="R34">
        <v>1976</v>
      </c>
      <c r="Y34" t="s">
        <v>20</v>
      </c>
      <c r="Z34">
        <v>0.17399999999999999</v>
      </c>
      <c r="AC34" t="s">
        <v>21</v>
      </c>
      <c r="AD34">
        <v>3438.5720498825117</v>
      </c>
    </row>
    <row r="35" spans="1:30" x14ac:dyDescent="0.25">
      <c r="E35" t="s">
        <v>22</v>
      </c>
      <c r="F35" s="12">
        <f>1-(K29/J29)</f>
        <v>0.99998227886675628</v>
      </c>
      <c r="Q35" t="s">
        <v>22</v>
      </c>
      <c r="R35" s="12">
        <f>1-(W29/V29)</f>
        <v>0.83904895819525382</v>
      </c>
      <c r="AC35" t="s">
        <v>22</v>
      </c>
      <c r="AD35" s="12">
        <f>1-(AI29/AH29)</f>
        <v>0.83332237653248997</v>
      </c>
    </row>
    <row r="37" spans="1:30" x14ac:dyDescent="0.25">
      <c r="A37" s="2" t="s">
        <v>23</v>
      </c>
      <c r="B37" t="s">
        <v>24</v>
      </c>
    </row>
    <row r="38" spans="1:30" x14ac:dyDescent="0.25">
      <c r="A38" t="s">
        <v>13</v>
      </c>
      <c r="B38" t="s">
        <v>25</v>
      </c>
    </row>
    <row r="39" spans="1:30" x14ac:dyDescent="0.25">
      <c r="A39" t="s">
        <v>14</v>
      </c>
      <c r="B39" t="s">
        <v>26</v>
      </c>
    </row>
    <row r="40" spans="1:30" x14ac:dyDescent="0.25">
      <c r="A40" t="s">
        <v>27</v>
      </c>
    </row>
    <row r="59" spans="1:35" x14ac:dyDescent="0.25">
      <c r="A59" s="13" t="s">
        <v>31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M59" s="13" t="s">
        <v>32</v>
      </c>
      <c r="N59" s="13"/>
      <c r="O59" s="13"/>
      <c r="P59" s="13"/>
      <c r="Q59" s="13"/>
      <c r="R59" s="13"/>
      <c r="S59" s="13"/>
      <c r="T59" s="13"/>
      <c r="U59" s="13"/>
      <c r="V59" s="13"/>
      <c r="W59" s="13"/>
      <c r="Y59" s="13" t="s">
        <v>33</v>
      </c>
      <c r="Z59" s="13"/>
      <c r="AA59" s="13"/>
      <c r="AB59" s="13"/>
      <c r="AC59" s="13"/>
      <c r="AD59" s="13"/>
      <c r="AE59" s="13"/>
      <c r="AF59" s="13"/>
      <c r="AG59" s="13"/>
      <c r="AH59" s="13"/>
      <c r="AI59" s="13"/>
    </row>
    <row r="60" spans="1:35" x14ac:dyDescent="0.25">
      <c r="A60" s="13" t="s">
        <v>0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M60" s="13" t="s">
        <v>0</v>
      </c>
      <c r="N60" s="13"/>
      <c r="O60" s="13"/>
      <c r="P60" s="13"/>
      <c r="Q60" s="13"/>
      <c r="R60" s="13"/>
      <c r="S60" s="13"/>
      <c r="T60" s="13"/>
      <c r="U60" s="13"/>
      <c r="V60" s="13"/>
      <c r="W60" s="13"/>
      <c r="Y60" s="13" t="s">
        <v>0</v>
      </c>
      <c r="Z60" s="13"/>
      <c r="AA60" s="13"/>
      <c r="AB60" s="13"/>
      <c r="AC60" s="13"/>
      <c r="AD60" s="13"/>
      <c r="AE60" s="13"/>
      <c r="AF60" s="13"/>
      <c r="AG60" s="13"/>
      <c r="AH60" s="13"/>
      <c r="AI60" s="13"/>
    </row>
    <row r="61" spans="1:35" x14ac:dyDescent="0.25">
      <c r="A61" s="13" t="s">
        <v>1</v>
      </c>
      <c r="B61" s="13"/>
      <c r="C61" s="13"/>
      <c r="D61" s="4" t="s">
        <v>2</v>
      </c>
      <c r="H61" s="2" t="s">
        <v>3</v>
      </c>
      <c r="J61" s="2" t="s">
        <v>2</v>
      </c>
      <c r="M61" s="13" t="s">
        <v>1</v>
      </c>
      <c r="N61" s="13"/>
      <c r="O61" s="13"/>
      <c r="P61" s="4" t="s">
        <v>2</v>
      </c>
      <c r="T61" s="2" t="s">
        <v>3</v>
      </c>
      <c r="V61" s="2" t="s">
        <v>2</v>
      </c>
      <c r="Y61" s="13" t="s">
        <v>1</v>
      </c>
      <c r="Z61" s="13"/>
      <c r="AA61" s="13"/>
      <c r="AB61" s="4" t="s">
        <v>2</v>
      </c>
      <c r="AF61" s="2" t="s">
        <v>3</v>
      </c>
      <c r="AH61" s="2" t="s">
        <v>2</v>
      </c>
    </row>
    <row r="62" spans="1:35" x14ac:dyDescent="0.25">
      <c r="A62" t="s">
        <v>4</v>
      </c>
      <c r="B62" t="s">
        <v>5</v>
      </c>
      <c r="C62" t="s">
        <v>6</v>
      </c>
      <c r="D62" t="s">
        <v>7</v>
      </c>
      <c r="H62" t="s">
        <v>7</v>
      </c>
      <c r="J62" t="s">
        <v>8</v>
      </c>
      <c r="M62" t="s">
        <v>4</v>
      </c>
      <c r="N62" t="s">
        <v>5</v>
      </c>
      <c r="O62" t="s">
        <v>6</v>
      </c>
      <c r="P62" t="s">
        <v>7</v>
      </c>
      <c r="T62" t="s">
        <v>7</v>
      </c>
      <c r="V62" t="s">
        <v>8</v>
      </c>
      <c r="Y62" t="s">
        <v>4</v>
      </c>
      <c r="Z62" t="s">
        <v>5</v>
      </c>
      <c r="AA62" t="s">
        <v>6</v>
      </c>
      <c r="AB62" t="s">
        <v>7</v>
      </c>
      <c r="AF62" t="s">
        <v>7</v>
      </c>
      <c r="AH62" t="s">
        <v>8</v>
      </c>
    </row>
    <row r="63" spans="1:35" x14ac:dyDescent="0.25">
      <c r="A63">
        <v>10</v>
      </c>
      <c r="B63" s="5">
        <v>2.1</v>
      </c>
      <c r="C63" s="6">
        <f>E5</f>
        <v>1.6</v>
      </c>
      <c r="D63">
        <f t="shared" ref="D63:D68" si="15">((B63-C63)/$B$33)*$B$34</f>
        <v>5.7400871000597056E-4</v>
      </c>
      <c r="E63">
        <f t="shared" ref="E63:E68" si="16">(C63-$C$28)^2</f>
        <v>2.5565919824618155</v>
      </c>
      <c r="F63" t="s">
        <v>9</v>
      </c>
      <c r="H63">
        <f>1/((1/$F$79)+(1/(($F$80*($F$79^2)*A63))))</f>
        <v>1.6703336590813906E-3</v>
      </c>
      <c r="J63">
        <f t="shared" ref="J63:J68" si="17">(D63-H63)^2</f>
        <v>1.2019283939652221E-6</v>
      </c>
      <c r="M63">
        <v>10</v>
      </c>
      <c r="N63" s="5">
        <v>2.1</v>
      </c>
      <c r="O63" s="6">
        <f>F5</f>
        <v>1.63</v>
      </c>
      <c r="P63">
        <f t="shared" ref="P63:P68" si="18">((N63-O63)/$B$33)*$B$34</f>
        <v>5.3956818740561255E-4</v>
      </c>
      <c r="Q63">
        <f t="shared" ref="Q63:Q68" si="19">(O63-$C$28)^2</f>
        <v>2.6534280608518688</v>
      </c>
      <c r="R63" t="s">
        <v>9</v>
      </c>
      <c r="T63">
        <f>1/((1/$R$79)+(1/(($R$80*($R$79^2)*M63))))</f>
        <v>1.1084528532194079E-3</v>
      </c>
      <c r="V63">
        <f t="shared" ref="V63:V68" si="20">(P63-T63)^2</f>
        <v>3.2362976299807362E-7</v>
      </c>
      <c r="Y63">
        <v>10</v>
      </c>
      <c r="Z63" s="5">
        <v>2.1</v>
      </c>
      <c r="AA63" s="6">
        <f>G5</f>
        <v>1.6</v>
      </c>
      <c r="AB63">
        <f t="shared" ref="AB63:AB68" si="21">((Z63-AA63)/$B$33)*$B$34</f>
        <v>5.7400871000597056E-4</v>
      </c>
      <c r="AC63">
        <f t="shared" ref="AC63:AC68" si="22">(AA63-$C$28)^2</f>
        <v>2.5565919824618155</v>
      </c>
      <c r="AD63" t="s">
        <v>9</v>
      </c>
      <c r="AF63">
        <f>1/((1/$AD$79)+(1/(($AD$80*($AD$79^2)*Y63))))</f>
        <v>9.6690910539313311E-3</v>
      </c>
      <c r="AH63">
        <f t="shared" ref="AH63:AH68" si="23">(AB63-AF63)^2</f>
        <v>8.2720522842782843E-5</v>
      </c>
    </row>
    <row r="64" spans="1:35" x14ac:dyDescent="0.25">
      <c r="A64">
        <v>20</v>
      </c>
      <c r="B64" s="7">
        <v>2.1</v>
      </c>
      <c r="C64" s="6">
        <f t="shared" ref="C64:C68" si="24">E6</f>
        <v>1.1100000000000001</v>
      </c>
      <c r="D64">
        <f t="shared" si="15"/>
        <v>1.1365372458118216E-3</v>
      </c>
      <c r="E64">
        <f t="shared" si="16"/>
        <v>1.2297360354242712</v>
      </c>
      <c r="H64">
        <f t="shared" ref="H64:H68" si="25">1/((1/$F$79)+(1/(($F$80*($F$79^2)*A64))))</f>
        <v>1.6850362650517568E-3</v>
      </c>
      <c r="J64">
        <f t="shared" si="17"/>
        <v>3.0085117410717081E-7</v>
      </c>
      <c r="M64">
        <v>20</v>
      </c>
      <c r="N64" s="7">
        <v>2.1</v>
      </c>
      <c r="O64" s="6">
        <f t="shared" ref="O64:O68" si="26">F6</f>
        <v>1.2</v>
      </c>
      <c r="P64">
        <f t="shared" si="18"/>
        <v>1.0332156780107472E-3</v>
      </c>
      <c r="Q64">
        <f t="shared" si="19"/>
        <v>1.4374442705944321</v>
      </c>
      <c r="T64">
        <f t="shared" ref="T64:T68" si="27">1/((1/$R$79)+(1/(($R$80*($R$79^2)*M64))))</f>
        <v>1.1524111675126902E-3</v>
      </c>
      <c r="V64">
        <f t="shared" si="20"/>
        <v>1.4207564717607802E-8</v>
      </c>
      <c r="Y64">
        <v>20</v>
      </c>
      <c r="Z64" s="7">
        <v>2.1</v>
      </c>
      <c r="AA64" s="6">
        <f t="shared" ref="AA64:AA68" si="28">G6</f>
        <v>1.5</v>
      </c>
      <c r="AB64">
        <f t="shared" si="21"/>
        <v>6.8881045200716487E-4</v>
      </c>
      <c r="AC64">
        <f t="shared" si="22"/>
        <v>2.2468050544949696</v>
      </c>
      <c r="AF64">
        <f t="shared" ref="AF64:AF68" si="29">1/((1/$AD$79)+(1/(($AD$80*($AD$79^2)*Y64))))</f>
        <v>9.6845208649166195E-3</v>
      </c>
      <c r="AH64">
        <f t="shared" si="23"/>
        <v>8.0922805832927603E-5</v>
      </c>
    </row>
    <row r="65" spans="1:35" x14ac:dyDescent="0.25">
      <c r="A65">
        <v>30</v>
      </c>
      <c r="B65" s="7">
        <v>2.1</v>
      </c>
      <c r="C65" s="6">
        <f t="shared" si="24"/>
        <v>0.54</v>
      </c>
      <c r="D65">
        <f t="shared" si="15"/>
        <v>1.7909071752186282E-3</v>
      </c>
      <c r="E65">
        <f t="shared" si="16"/>
        <v>0.2904505460132501</v>
      </c>
      <c r="H65">
        <f t="shared" si="25"/>
        <v>1.6899948208484391E-3</v>
      </c>
      <c r="J65">
        <f t="shared" si="17"/>
        <v>1.0183303264534623E-8</v>
      </c>
      <c r="M65">
        <v>30</v>
      </c>
      <c r="N65" s="7">
        <v>2.1</v>
      </c>
      <c r="O65" s="6">
        <f t="shared" si="26"/>
        <v>0.89</v>
      </c>
      <c r="P65">
        <f t="shared" si="18"/>
        <v>1.3891010782144488E-3</v>
      </c>
      <c r="Q65">
        <f t="shared" si="19"/>
        <v>0.79020479389721032</v>
      </c>
      <c r="T65">
        <f t="shared" si="27"/>
        <v>1.1678491051334262E-3</v>
      </c>
      <c r="V65">
        <f t="shared" si="20"/>
        <v>4.8952435592245573E-8</v>
      </c>
      <c r="Y65">
        <v>30</v>
      </c>
      <c r="Z65" s="7">
        <v>2.1</v>
      </c>
      <c r="AA65" s="6">
        <f t="shared" si="28"/>
        <v>1.24</v>
      </c>
      <c r="AB65">
        <f t="shared" si="21"/>
        <v>9.8729498121026961E-4</v>
      </c>
      <c r="AC65">
        <f t="shared" si="22"/>
        <v>1.5349590417811705</v>
      </c>
      <c r="AF65">
        <f t="shared" si="29"/>
        <v>9.6896750844886765E-3</v>
      </c>
      <c r="AH65">
        <f t="shared" si="23"/>
        <v>7.5731419461935913E-5</v>
      </c>
    </row>
    <row r="66" spans="1:35" x14ac:dyDescent="0.25">
      <c r="A66">
        <v>40</v>
      </c>
      <c r="B66" s="5">
        <v>2.1</v>
      </c>
      <c r="C66" s="6">
        <f t="shared" si="24"/>
        <v>0.44</v>
      </c>
      <c r="D66">
        <f t="shared" si="15"/>
        <v>1.9057089172198223E-3</v>
      </c>
      <c r="E66">
        <f t="shared" si="16"/>
        <v>0.19266361804640428</v>
      </c>
      <c r="H66">
        <f t="shared" si="25"/>
        <v>1.6924850585281323E-3</v>
      </c>
      <c r="J66">
        <f t="shared" si="17"/>
        <v>4.5464413915373801E-8</v>
      </c>
      <c r="M66">
        <v>40</v>
      </c>
      <c r="N66" s="5">
        <v>2.1</v>
      </c>
      <c r="O66" s="6">
        <f t="shared" si="26"/>
        <v>0.9</v>
      </c>
      <c r="P66">
        <f t="shared" si="18"/>
        <v>1.3776209040143297E-3</v>
      </c>
      <c r="Q66">
        <f t="shared" si="19"/>
        <v>0.80808348669389496</v>
      </c>
      <c r="T66">
        <f t="shared" si="27"/>
        <v>1.1757242272212333E-3</v>
      </c>
      <c r="V66">
        <f t="shared" si="20"/>
        <v>4.0762268100096038E-8</v>
      </c>
      <c r="Y66">
        <v>40</v>
      </c>
      <c r="Z66" s="5">
        <v>2.1</v>
      </c>
      <c r="AA66" s="6">
        <f t="shared" si="28"/>
        <v>1.2</v>
      </c>
      <c r="AB66">
        <f t="shared" si="21"/>
        <v>1.0332156780107472E-3</v>
      </c>
      <c r="AC66">
        <f t="shared" si="22"/>
        <v>1.4374442705944321</v>
      </c>
      <c r="AF66">
        <f t="shared" si="29"/>
        <v>9.6922542521759962E-3</v>
      </c>
      <c r="AH66">
        <f t="shared" si="23"/>
        <v>7.4978949028881752E-5</v>
      </c>
    </row>
    <row r="67" spans="1:35" x14ac:dyDescent="0.25">
      <c r="A67">
        <v>50</v>
      </c>
      <c r="B67" s="8">
        <v>2.1</v>
      </c>
      <c r="C67" s="6">
        <f t="shared" si="24"/>
        <v>0.45</v>
      </c>
      <c r="D67">
        <f t="shared" si="15"/>
        <v>1.894228743019703E-3</v>
      </c>
      <c r="E67">
        <f t="shared" si="16"/>
        <v>0.20154231084308885</v>
      </c>
      <c r="H67">
        <f t="shared" si="25"/>
        <v>1.6939827268865921E-3</v>
      </c>
      <c r="J67">
        <f t="shared" si="17"/>
        <v>4.0098466977182136E-8</v>
      </c>
      <c r="M67">
        <v>50</v>
      </c>
      <c r="N67" s="8">
        <v>2.1</v>
      </c>
      <c r="O67" s="6">
        <f t="shared" si="26"/>
        <v>0.9</v>
      </c>
      <c r="P67">
        <f t="shared" si="18"/>
        <v>1.3776209040143297E-3</v>
      </c>
      <c r="Q67">
        <f t="shared" si="19"/>
        <v>0.80808348669389496</v>
      </c>
      <c r="T67">
        <f t="shared" si="27"/>
        <v>1.1805004874878128E-3</v>
      </c>
      <c r="V67">
        <f t="shared" si="20"/>
        <v>3.8856458611587515E-8</v>
      </c>
      <c r="Y67">
        <v>50</v>
      </c>
      <c r="Z67" s="8">
        <v>2.1</v>
      </c>
      <c r="AA67" s="6">
        <f t="shared" si="28"/>
        <v>1.1000000000000001</v>
      </c>
      <c r="AB67">
        <f t="shared" si="21"/>
        <v>1.1480174200119411E-3</v>
      </c>
      <c r="AC67">
        <f t="shared" si="22"/>
        <v>1.2076573426275867</v>
      </c>
      <c r="AF67">
        <f t="shared" si="29"/>
        <v>9.6938024119479268E-3</v>
      </c>
      <c r="AH67">
        <f t="shared" si="23"/>
        <v>7.3030441128398333E-5</v>
      </c>
    </row>
    <row r="68" spans="1:35" x14ac:dyDescent="0.25">
      <c r="A68">
        <v>60</v>
      </c>
      <c r="B68" s="8">
        <v>2.1</v>
      </c>
      <c r="C68" s="6">
        <f t="shared" si="24"/>
        <v>0.42</v>
      </c>
      <c r="D68">
        <f t="shared" si="15"/>
        <v>1.9286692656200611E-3</v>
      </c>
      <c r="E68">
        <f t="shared" si="16"/>
        <v>0.17550623245303509</v>
      </c>
      <c r="H68">
        <f t="shared" si="25"/>
        <v>1.6949826458574362E-3</v>
      </c>
      <c r="J68">
        <f t="shared" si="17"/>
        <v>5.4609436256081674E-8</v>
      </c>
      <c r="M68">
        <v>60</v>
      </c>
      <c r="N68" s="8">
        <v>2.1</v>
      </c>
      <c r="O68" s="6">
        <f t="shared" si="26"/>
        <v>0.89</v>
      </c>
      <c r="P68">
        <f t="shared" si="18"/>
        <v>1.3891010782144488E-3</v>
      </c>
      <c r="Q68">
        <f t="shared" si="19"/>
        <v>0.79020479389721032</v>
      </c>
      <c r="T68">
        <f t="shared" si="27"/>
        <v>1.1837062785140125E-3</v>
      </c>
      <c r="V68">
        <f t="shared" si="20"/>
        <v>4.2187023743982353E-8</v>
      </c>
      <c r="Y68">
        <v>60</v>
      </c>
      <c r="Z68" s="8">
        <v>2.1</v>
      </c>
      <c r="AA68" s="6">
        <f t="shared" si="28"/>
        <v>1.1100000000000001</v>
      </c>
      <c r="AB68">
        <f t="shared" si="21"/>
        <v>1.1365372458118216E-3</v>
      </c>
      <c r="AC68">
        <f t="shared" si="22"/>
        <v>1.2297360354242712</v>
      </c>
      <c r="AF68">
        <f t="shared" si="29"/>
        <v>9.6948347932586058E-3</v>
      </c>
      <c r="AH68">
        <f t="shared" si="23"/>
        <v>7.3244456910633629E-5</v>
      </c>
    </row>
    <row r="69" spans="1:35" x14ac:dyDescent="0.25">
      <c r="B69" s="7"/>
      <c r="C69" s="3"/>
      <c r="N69" s="7"/>
      <c r="O69" s="3"/>
      <c r="Z69" s="7"/>
      <c r="AA69" s="3"/>
    </row>
    <row r="70" spans="1:35" x14ac:dyDescent="0.25">
      <c r="B70" s="7"/>
      <c r="C70" s="14" t="s">
        <v>10</v>
      </c>
      <c r="D70" s="14"/>
      <c r="E70" s="14"/>
      <c r="F70" s="14"/>
      <c r="G70" s="14"/>
      <c r="H70" s="14"/>
      <c r="I70" s="14"/>
      <c r="J70" s="9"/>
      <c r="K70" s="9"/>
      <c r="N70" s="7"/>
      <c r="O70" s="14" t="s">
        <v>10</v>
      </c>
      <c r="P70" s="14"/>
      <c r="Q70" s="14"/>
      <c r="R70" s="14"/>
      <c r="S70" s="14"/>
      <c r="T70" s="14"/>
      <c r="U70" s="14"/>
      <c r="V70" s="9"/>
      <c r="W70" s="9"/>
      <c r="Z70" s="7"/>
      <c r="AA70" s="14" t="s">
        <v>10</v>
      </c>
      <c r="AB70" s="14"/>
      <c r="AC70" s="14"/>
      <c r="AD70" s="14"/>
      <c r="AE70" s="14"/>
      <c r="AF70" s="14"/>
      <c r="AG70" s="14"/>
      <c r="AH70" s="9"/>
      <c r="AI70" s="9"/>
    </row>
    <row r="71" spans="1:35" x14ac:dyDescent="0.25">
      <c r="B71" s="7"/>
      <c r="N71" s="7"/>
      <c r="Z71" s="7"/>
    </row>
    <row r="72" spans="1:35" x14ac:dyDescent="0.25">
      <c r="B72" s="7"/>
      <c r="N72" s="7"/>
      <c r="Z72" s="7"/>
    </row>
    <row r="73" spans="1:35" x14ac:dyDescent="0.25">
      <c r="B73" s="3"/>
      <c r="N73" s="3"/>
      <c r="Z73" s="3"/>
    </row>
    <row r="74" spans="1:35" x14ac:dyDescent="0.25">
      <c r="B74" s="11" t="s">
        <v>11</v>
      </c>
      <c r="C74">
        <f>AVERAGE(D64:D68)</f>
        <v>1.7312102693780075E-3</v>
      </c>
      <c r="D74" s="11" t="s">
        <v>12</v>
      </c>
      <c r="E74">
        <f>SUM(E63:E72)</f>
        <v>4.6464907252418648</v>
      </c>
      <c r="G74" s="11" t="s">
        <v>11</v>
      </c>
      <c r="H74" s="1">
        <f>AVERAGE(H63:H73)</f>
        <v>1.6878025293756245E-3</v>
      </c>
      <c r="J74" s="11" t="s">
        <v>13</v>
      </c>
      <c r="K74" s="11" t="s">
        <v>14</v>
      </c>
      <c r="N74" s="11" t="s">
        <v>11</v>
      </c>
      <c r="O74">
        <f>AVERAGE(P64:P68)</f>
        <v>1.3133319284936609E-3</v>
      </c>
      <c r="P74" s="11" t="s">
        <v>12</v>
      </c>
      <c r="Q74">
        <f>SUM(Q63:Q72)</f>
        <v>7.287448892628511</v>
      </c>
      <c r="S74" s="11" t="s">
        <v>11</v>
      </c>
      <c r="T74" s="1">
        <f>AVERAGE(T63:T73)</f>
        <v>1.1614406865147638E-3</v>
      </c>
      <c r="V74" s="11" t="s">
        <v>13</v>
      </c>
      <c r="W74" s="11" t="s">
        <v>14</v>
      </c>
      <c r="Z74" s="11" t="s">
        <v>11</v>
      </c>
      <c r="AA74">
        <f>AVERAGE(AB64:AB68)</f>
        <v>9.9877515541038891E-4</v>
      </c>
      <c r="AB74" s="11" t="s">
        <v>12</v>
      </c>
      <c r="AC74">
        <f>SUM(AC63:AC72)</f>
        <v>10.213193727384244</v>
      </c>
      <c r="AE74" s="11" t="s">
        <v>11</v>
      </c>
      <c r="AF74" s="1">
        <f>AVERAGE(AF63:AF73)</f>
        <v>9.687363076786526E-3</v>
      </c>
      <c r="AH74" s="11" t="s">
        <v>13</v>
      </c>
      <c r="AI74" s="11" t="s">
        <v>14</v>
      </c>
    </row>
    <row r="75" spans="1:35" x14ac:dyDescent="0.25">
      <c r="C75" t="s">
        <v>15</v>
      </c>
      <c r="E75" t="s">
        <v>16</v>
      </c>
      <c r="H75" t="s">
        <v>17</v>
      </c>
      <c r="J75">
        <f>SUM(J63:J72)</f>
        <v>1.6531351884855651E-6</v>
      </c>
      <c r="K75">
        <f>(H74-C74)^2</f>
        <v>1.8842318921144831E-9</v>
      </c>
      <c r="O75" t="s">
        <v>15</v>
      </c>
      <c r="Q75" t="s">
        <v>16</v>
      </c>
      <c r="T75" t="s">
        <v>17</v>
      </c>
      <c r="V75">
        <f>SUM(V63:V72)</f>
        <v>5.0859551376359291E-7</v>
      </c>
      <c r="W75">
        <f>(T74-O74)^2</f>
        <v>2.3070949389891882E-8</v>
      </c>
      <c r="AA75" t="s">
        <v>15</v>
      </c>
      <c r="AC75" t="s">
        <v>16</v>
      </c>
      <c r="AF75" t="s">
        <v>17</v>
      </c>
      <c r="AH75">
        <f>SUM(AH63:AH72)</f>
        <v>4.6062859520556011E-4</v>
      </c>
      <c r="AI75">
        <f>(AF74-AA74)^2</f>
        <v>7.5491560067483289E-5</v>
      </c>
    </row>
    <row r="76" spans="1:35" x14ac:dyDescent="0.25">
      <c r="B76">
        <f>AVERAGE(D63:D68)</f>
        <v>1.5383433428160012E-3</v>
      </c>
      <c r="N76">
        <f>AVERAGE(P63:P68)</f>
        <v>1.1843713049789863E-3</v>
      </c>
      <c r="Z76">
        <f>AVERAGE(AB63:AB68)</f>
        <v>9.279807478429859E-4</v>
      </c>
    </row>
    <row r="79" spans="1:35" ht="18" x14ac:dyDescent="0.35">
      <c r="A79" t="s">
        <v>18</v>
      </c>
      <c r="B79">
        <v>6690</v>
      </c>
      <c r="E79" t="s">
        <v>19</v>
      </c>
      <c r="F79">
        <v>1.6999999999999999E-3</v>
      </c>
      <c r="M79" t="s">
        <v>18</v>
      </c>
      <c r="N79">
        <v>6690</v>
      </c>
      <c r="Q79" t="s">
        <v>19</v>
      </c>
      <c r="R79">
        <v>1.1999999999999999E-3</v>
      </c>
      <c r="Y79" t="s">
        <v>18</v>
      </c>
      <c r="Z79">
        <v>6690</v>
      </c>
      <c r="AC79" t="s">
        <v>19</v>
      </c>
      <c r="AD79">
        <v>9.7000000000000003E-3</v>
      </c>
    </row>
    <row r="80" spans="1:35" x14ac:dyDescent="0.25">
      <c r="A80" t="s">
        <v>20</v>
      </c>
      <c r="B80">
        <v>0.17399999999999999</v>
      </c>
      <c r="E80" t="s">
        <v>21</v>
      </c>
      <c r="F80">
        <v>3312</v>
      </c>
      <c r="M80" t="s">
        <v>20</v>
      </c>
      <c r="N80">
        <v>0.17399999999999999</v>
      </c>
      <c r="Q80" t="s">
        <v>21</v>
      </c>
      <c r="R80">
        <v>1009</v>
      </c>
      <c r="Y80" t="s">
        <v>20</v>
      </c>
      <c r="Z80">
        <v>0.17399999999999999</v>
      </c>
      <c r="AC80" t="s">
        <v>21</v>
      </c>
      <c r="AD80">
        <v>3225</v>
      </c>
    </row>
    <row r="81" spans="1:35" x14ac:dyDescent="0.25">
      <c r="E81" t="s">
        <v>22</v>
      </c>
      <c r="F81" s="12">
        <f>1-(K75/J75)</f>
        <v>0.99886020701438183</v>
      </c>
      <c r="Q81" t="s">
        <v>22</v>
      </c>
      <c r="R81" s="12">
        <f>1-(W75/V75)</f>
        <v>0.9546379219526191</v>
      </c>
      <c r="AC81" t="s">
        <v>22</v>
      </c>
      <c r="AD81" s="12">
        <f>1-(AI75/AH75)</f>
        <v>0.83611186788394143</v>
      </c>
    </row>
    <row r="91" spans="1:35" x14ac:dyDescent="0.25">
      <c r="A91" s="13" t="s">
        <v>34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M91" s="13" t="s">
        <v>35</v>
      </c>
      <c r="N91" s="13"/>
      <c r="O91" s="13"/>
      <c r="P91" s="13"/>
      <c r="Q91" s="13"/>
      <c r="R91" s="13"/>
      <c r="S91" s="13"/>
      <c r="T91" s="13"/>
      <c r="U91" s="13"/>
      <c r="V91" s="13"/>
      <c r="W91" s="13"/>
      <c r="Y91" s="13" t="s">
        <v>36</v>
      </c>
      <c r="Z91" s="13"/>
      <c r="AA91" s="13"/>
      <c r="AB91" s="13"/>
      <c r="AC91" s="13"/>
      <c r="AD91" s="13"/>
      <c r="AE91" s="13"/>
      <c r="AF91" s="13"/>
      <c r="AG91" s="13"/>
      <c r="AH91" s="13"/>
      <c r="AI91" s="13"/>
    </row>
    <row r="92" spans="1:35" x14ac:dyDescent="0.25">
      <c r="A92" s="13" t="s">
        <v>0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M92" s="13" t="s">
        <v>0</v>
      </c>
      <c r="N92" s="13"/>
      <c r="O92" s="13"/>
      <c r="P92" s="13"/>
      <c r="Q92" s="13"/>
      <c r="R92" s="13"/>
      <c r="S92" s="13"/>
      <c r="T92" s="13"/>
      <c r="U92" s="13"/>
      <c r="V92" s="13"/>
      <c r="W92" s="13"/>
      <c r="Y92" s="13" t="s">
        <v>0</v>
      </c>
      <c r="Z92" s="13"/>
      <c r="AA92" s="13"/>
      <c r="AB92" s="13"/>
      <c r="AC92" s="13"/>
      <c r="AD92" s="13"/>
      <c r="AE92" s="13"/>
      <c r="AF92" s="13"/>
      <c r="AG92" s="13"/>
      <c r="AH92" s="13"/>
      <c r="AI92" s="13"/>
    </row>
    <row r="93" spans="1:35" x14ac:dyDescent="0.25">
      <c r="A93" s="13" t="s">
        <v>1</v>
      </c>
      <c r="B93" s="13"/>
      <c r="C93" s="13"/>
      <c r="D93" s="4" t="s">
        <v>2</v>
      </c>
      <c r="H93" s="2" t="s">
        <v>3</v>
      </c>
      <c r="J93" s="2" t="s">
        <v>2</v>
      </c>
      <c r="M93" s="13" t="s">
        <v>1</v>
      </c>
      <c r="N93" s="13"/>
      <c r="O93" s="13"/>
      <c r="P93" s="4" t="s">
        <v>2</v>
      </c>
      <c r="T93" s="2" t="s">
        <v>3</v>
      </c>
      <c r="V93" s="2" t="s">
        <v>2</v>
      </c>
      <c r="Y93" s="13" t="s">
        <v>1</v>
      </c>
      <c r="Z93" s="13"/>
      <c r="AA93" s="13"/>
      <c r="AB93" s="4" t="s">
        <v>2</v>
      </c>
      <c r="AF93" s="2" t="s">
        <v>3</v>
      </c>
      <c r="AH93" s="2" t="s">
        <v>2</v>
      </c>
    </row>
    <row r="94" spans="1:35" x14ac:dyDescent="0.25">
      <c r="A94" t="s">
        <v>4</v>
      </c>
      <c r="B94" t="s">
        <v>5</v>
      </c>
      <c r="C94" t="s">
        <v>6</v>
      </c>
      <c r="D94" t="s">
        <v>7</v>
      </c>
      <c r="H94" t="s">
        <v>7</v>
      </c>
      <c r="J94" t="s">
        <v>8</v>
      </c>
      <c r="M94" t="s">
        <v>4</v>
      </c>
      <c r="N94" t="s">
        <v>5</v>
      </c>
      <c r="O94" t="s">
        <v>6</v>
      </c>
      <c r="P94" t="s">
        <v>7</v>
      </c>
      <c r="T94" t="s">
        <v>7</v>
      </c>
      <c r="V94" t="s">
        <v>8</v>
      </c>
      <c r="Y94" t="s">
        <v>4</v>
      </c>
      <c r="Z94" t="s">
        <v>5</v>
      </c>
      <c r="AA94" t="s">
        <v>6</v>
      </c>
      <c r="AB94" t="s">
        <v>7</v>
      </c>
      <c r="AF94" t="s">
        <v>7</v>
      </c>
      <c r="AH94" t="s">
        <v>8</v>
      </c>
    </row>
    <row r="95" spans="1:35" x14ac:dyDescent="0.25">
      <c r="A95">
        <v>10</v>
      </c>
      <c r="B95" s="5">
        <v>2.1</v>
      </c>
      <c r="C95" s="6">
        <f>H5</f>
        <v>1.8966666666666665</v>
      </c>
      <c r="D95">
        <f t="shared" ref="D95:D100" si="30">((B95-C95)/$B$33)*$B$34</f>
        <v>2.3343020873576166E-4</v>
      </c>
      <c r="E95">
        <f t="shared" ref="E95:E100" si="31">(C95-$C$28)^2</f>
        <v>3.5933043132079017</v>
      </c>
      <c r="F95" t="s">
        <v>9</v>
      </c>
      <c r="H95">
        <f>1/((1/$F$111)+(1/(($F$112*($F$111^2)*A95))))</f>
        <v>2.0276783723522855E-3</v>
      </c>
      <c r="J95">
        <f t="shared" ref="J95:J100" si="32">(D95-H95)^2</f>
        <v>3.219326472641268E-6</v>
      </c>
      <c r="M95">
        <v>10</v>
      </c>
      <c r="N95" s="5">
        <v>2.1</v>
      </c>
      <c r="O95" s="6">
        <f>I5</f>
        <v>1.8</v>
      </c>
      <c r="P95">
        <f t="shared" ref="P95:P100" si="33">((N95-O95)/$B$33)*$B$34</f>
        <v>3.4440522600358243E-4</v>
      </c>
      <c r="Q95">
        <f t="shared" ref="Q95:Q100" si="34">(O95-$C$28)^2</f>
        <v>3.236165838395507</v>
      </c>
      <c r="R95" t="s">
        <v>9</v>
      </c>
      <c r="T95">
        <f>1/((1/$R$111)+(1/(($R$112*($R$111^2)*M95))))</f>
        <v>1.2886838440111419E-3</v>
      </c>
      <c r="V95">
        <f t="shared" ref="V95:V100" si="35">(P95-T95)^2</f>
        <v>8.9166210842626632E-7</v>
      </c>
      <c r="Y95">
        <v>10</v>
      </c>
      <c r="Z95" s="5">
        <v>2.1</v>
      </c>
      <c r="AA95" s="6">
        <f>J5</f>
        <v>1.8466666666666667</v>
      </c>
      <c r="AB95">
        <f t="shared" ref="AB95:AB100" si="36">((Z95-AA95)/$B$33)*$B$34</f>
        <v>2.9083107973635854E-4</v>
      </c>
      <c r="AC95">
        <f t="shared" ref="AC95:AC100" si="37">(AA95-$C$28)^2</f>
        <v>3.4062441825578129</v>
      </c>
      <c r="AD95" t="s">
        <v>9</v>
      </c>
      <c r="AF95">
        <f>1/((1/$AD$111)+(1/(($AD$112*($AD$111^2)*Y95))))</f>
        <v>1.7897294274726403E-3</v>
      </c>
      <c r="AH95">
        <f t="shared" ref="AH95:AH100" si="38">(AB95-AF95)^2</f>
        <v>2.2466962568465556E-6</v>
      </c>
    </row>
    <row r="96" spans="1:35" x14ac:dyDescent="0.25">
      <c r="A96">
        <v>20</v>
      </c>
      <c r="B96" s="7">
        <v>2.1</v>
      </c>
      <c r="C96" s="6">
        <f t="shared" ref="C96:C100" si="39">H6</f>
        <v>0.90666666666666673</v>
      </c>
      <c r="D96">
        <f t="shared" si="30"/>
        <v>1.3699674545475831E-3</v>
      </c>
      <c r="E96">
        <f t="shared" si="31"/>
        <v>0.82011372633612911</v>
      </c>
      <c r="H96">
        <f t="shared" ref="H96:H100" si="40">1/((1/$F$111)+(1/(($F$112*($F$111^2)*A96))))</f>
        <v>2.0728117098187254E-3</v>
      </c>
      <c r="J96">
        <f t="shared" si="32"/>
        <v>4.9399004716764672E-7</v>
      </c>
      <c r="M96">
        <v>20</v>
      </c>
      <c r="N96" s="7">
        <v>2.1</v>
      </c>
      <c r="O96" s="6">
        <f t="shared" ref="O96:O100" si="41">I6</f>
        <v>1.2766666666666666</v>
      </c>
      <c r="P96">
        <f t="shared" si="33"/>
        <v>9.4520100914316496E-4</v>
      </c>
      <c r="Q96">
        <f t="shared" si="34"/>
        <v>1.6271586931467916</v>
      </c>
      <c r="T96">
        <f t="shared" ref="T96:T100" si="42">1/((1/$R$111)+(1/(($R$112*($R$111^2)*M96))))</f>
        <v>1.2943171883196363E-3</v>
      </c>
      <c r="V96">
        <f t="shared" si="35"/>
        <v>1.2188210656277803E-7</v>
      </c>
      <c r="Y96">
        <v>20</v>
      </c>
      <c r="Z96" s="7">
        <v>2.1</v>
      </c>
      <c r="AA96" s="6">
        <f t="shared" ref="AA96:AA100" si="43">J6</f>
        <v>1.1399999999999999</v>
      </c>
      <c r="AB96">
        <f t="shared" si="36"/>
        <v>1.1020967232114637E-3</v>
      </c>
      <c r="AC96">
        <f t="shared" si="37"/>
        <v>1.2971721138143246</v>
      </c>
      <c r="AF96">
        <f t="shared" ref="AF96:AF100" si="44">1/((1/$AD$111)+(1/(($AD$112*($AD$111^2)*Y96))))</f>
        <v>1.7948500211721352E-3</v>
      </c>
      <c r="AH96">
        <f t="shared" si="38"/>
        <v>4.7990713183538686E-7</v>
      </c>
    </row>
    <row r="97" spans="1:35" x14ac:dyDescent="0.25">
      <c r="A97">
        <v>30</v>
      </c>
      <c r="B97" s="7">
        <v>2.1</v>
      </c>
      <c r="C97" s="6">
        <f t="shared" si="39"/>
        <v>0.34999999999999992</v>
      </c>
      <c r="D97">
        <f t="shared" si="30"/>
        <v>2.0090304850208973E-3</v>
      </c>
      <c r="E97">
        <f t="shared" si="31"/>
        <v>0.121755382876243</v>
      </c>
      <c r="H97">
        <f t="shared" si="40"/>
        <v>2.0883059847868726E-3</v>
      </c>
      <c r="J97">
        <f t="shared" si="32"/>
        <v>6.2846048631451518E-9</v>
      </c>
      <c r="M97">
        <v>30</v>
      </c>
      <c r="N97" s="7">
        <v>2.1</v>
      </c>
      <c r="O97" s="6">
        <f t="shared" si="41"/>
        <v>0.93666666666666665</v>
      </c>
      <c r="P97">
        <f t="shared" si="33"/>
        <v>1.3355269319472252E-3</v>
      </c>
      <c r="Q97">
        <f t="shared" si="34"/>
        <v>0.87534980472618273</v>
      </c>
      <c r="T97">
        <f t="shared" si="42"/>
        <v>1.2962059304226009E-3</v>
      </c>
      <c r="V97">
        <f t="shared" si="35"/>
        <v>1.5461411608995085E-9</v>
      </c>
      <c r="Y97">
        <v>30</v>
      </c>
      <c r="Z97" s="7">
        <v>2.1</v>
      </c>
      <c r="AA97" s="6">
        <f t="shared" si="43"/>
        <v>1.01</v>
      </c>
      <c r="AB97">
        <f t="shared" si="36"/>
        <v>1.2513389878130159E-3</v>
      </c>
      <c r="AC97">
        <f t="shared" si="37"/>
        <v>1.0179491074574252</v>
      </c>
      <c r="AF97">
        <f t="shared" si="44"/>
        <v>1.7965634032998965E-3</v>
      </c>
      <c r="AH97">
        <f t="shared" si="38"/>
        <v>2.9726966324301053E-7</v>
      </c>
    </row>
    <row r="98" spans="1:35" x14ac:dyDescent="0.25">
      <c r="A98">
        <v>40</v>
      </c>
      <c r="B98" s="5">
        <v>2.1</v>
      </c>
      <c r="C98" s="6">
        <f t="shared" si="39"/>
        <v>0.19666666666666668</v>
      </c>
      <c r="D98">
        <f t="shared" si="30"/>
        <v>2.1850598227560612E-3</v>
      </c>
      <c r="E98">
        <f t="shared" si="31"/>
        <v>3.8259871104857304E-2</v>
      </c>
      <c r="H98">
        <f t="shared" si="40"/>
        <v>2.0961403129670644E-3</v>
      </c>
      <c r="J98">
        <f t="shared" si="32"/>
        <v>7.9066792211155052E-9</v>
      </c>
      <c r="M98">
        <v>40</v>
      </c>
      <c r="N98" s="5">
        <v>2.1</v>
      </c>
      <c r="O98" s="6">
        <f t="shared" si="41"/>
        <v>0.71333333333333326</v>
      </c>
      <c r="P98">
        <f t="shared" si="33"/>
        <v>1.5919174890832251E-3</v>
      </c>
      <c r="Q98">
        <f t="shared" si="34"/>
        <v>0.50732566560022707</v>
      </c>
      <c r="T98">
        <f t="shared" si="42"/>
        <v>1.2971523701042671E-3</v>
      </c>
      <c r="V98">
        <f t="shared" si="35"/>
        <v>8.6886475366679256E-8</v>
      </c>
      <c r="Y98">
        <v>40</v>
      </c>
      <c r="Z98" s="5">
        <v>2.1</v>
      </c>
      <c r="AA98" s="6">
        <f t="shared" si="43"/>
        <v>0.65666666666666673</v>
      </c>
      <c r="AB98">
        <f t="shared" si="36"/>
        <v>1.6569718095505684E-3</v>
      </c>
      <c r="AC98">
        <f t="shared" si="37"/>
        <v>0.42981307308568134</v>
      </c>
      <c r="AF98">
        <f t="shared" si="44"/>
        <v>1.797421321658606E-3</v>
      </c>
      <c r="AH98">
        <f t="shared" si="38"/>
        <v>1.9726065451385791E-8</v>
      </c>
    </row>
    <row r="99" spans="1:35" x14ac:dyDescent="0.25">
      <c r="A99">
        <v>50</v>
      </c>
      <c r="B99" s="8">
        <v>2.1</v>
      </c>
      <c r="C99" s="6">
        <f t="shared" si="39"/>
        <v>0.18333333333333335</v>
      </c>
      <c r="D99">
        <f t="shared" si="30"/>
        <v>2.2003667216895541E-3</v>
      </c>
      <c r="E99">
        <f t="shared" si="31"/>
        <v>3.3221614042611203E-2</v>
      </c>
      <c r="H99">
        <f t="shared" si="40"/>
        <v>2.1008691885648282E-3</v>
      </c>
      <c r="J99">
        <f t="shared" si="32"/>
        <v>9.8997590979059131E-9</v>
      </c>
      <c r="M99">
        <v>50</v>
      </c>
      <c r="N99" s="8">
        <v>2.1</v>
      </c>
      <c r="O99" s="6">
        <f t="shared" si="41"/>
        <v>0.57999999999999996</v>
      </c>
      <c r="P99">
        <f t="shared" si="33"/>
        <v>1.7449864784181506E-3</v>
      </c>
      <c r="Q99">
        <f t="shared" si="34"/>
        <v>0.33516531719998832</v>
      </c>
      <c r="T99">
        <f t="shared" si="42"/>
        <v>1.2977208976157081E-3</v>
      </c>
      <c r="V99">
        <f t="shared" si="35"/>
        <v>2.0004649977054619E-7</v>
      </c>
      <c r="Y99">
        <v>50</v>
      </c>
      <c r="Z99" s="8">
        <v>2.1</v>
      </c>
      <c r="AA99" s="6">
        <f t="shared" si="43"/>
        <v>0.58333333333333337</v>
      </c>
      <c r="AB99">
        <f t="shared" si="36"/>
        <v>1.7411597536847773E-3</v>
      </c>
      <c r="AC99">
        <f t="shared" si="37"/>
        <v>0.33903599257666106</v>
      </c>
      <c r="AF99">
        <f t="shared" si="44"/>
        <v>1.7979364660835274E-3</v>
      </c>
      <c r="AH99">
        <f t="shared" si="38"/>
        <v>3.2235950708103893E-9</v>
      </c>
    </row>
    <row r="100" spans="1:35" x14ac:dyDescent="0.25">
      <c r="A100">
        <v>60</v>
      </c>
      <c r="B100" s="8">
        <v>2.1</v>
      </c>
      <c r="C100" s="6">
        <f t="shared" si="39"/>
        <v>0.1466666666666667</v>
      </c>
      <c r="D100">
        <f t="shared" si="30"/>
        <v>2.2424606937566584E-3</v>
      </c>
      <c r="E100">
        <f t="shared" si="31"/>
        <v>2.1199740454767749E-2</v>
      </c>
      <c r="H100">
        <f t="shared" si="40"/>
        <v>2.1040336438237313E-3</v>
      </c>
      <c r="J100">
        <f t="shared" si="32"/>
        <v>1.9162048153133106E-8</v>
      </c>
      <c r="M100">
        <v>60</v>
      </c>
      <c r="N100" s="8">
        <v>2.1</v>
      </c>
      <c r="O100" s="6">
        <f t="shared" si="41"/>
        <v>0.54333333333333333</v>
      </c>
      <c r="P100">
        <f t="shared" si="33"/>
        <v>1.7870804504852549E-3</v>
      </c>
      <c r="Q100">
        <f t="shared" si="34"/>
        <v>0.29405455472325603</v>
      </c>
      <c r="T100">
        <f t="shared" si="42"/>
        <v>1.2981001929034898E-3</v>
      </c>
      <c r="V100">
        <f t="shared" si="35"/>
        <v>2.3910169230472938E-7</v>
      </c>
      <c r="Y100">
        <v>60</v>
      </c>
      <c r="Z100" s="8">
        <v>2.1</v>
      </c>
      <c r="AA100" s="6">
        <f t="shared" si="43"/>
        <v>0.60666666666666658</v>
      </c>
      <c r="AB100">
        <f t="shared" si="36"/>
        <v>1.7143726805511658E-3</v>
      </c>
      <c r="AC100">
        <f t="shared" si="37"/>
        <v>0.36675294243559159</v>
      </c>
      <c r="AF100">
        <f t="shared" si="44"/>
        <v>1.7982800597774781E-3</v>
      </c>
      <c r="AH100">
        <f t="shared" si="38"/>
        <v>7.0404482886281818E-9</v>
      </c>
    </row>
    <row r="101" spans="1:35" x14ac:dyDescent="0.25">
      <c r="B101" s="7"/>
      <c r="C101" s="3"/>
      <c r="N101" s="7"/>
      <c r="O101" s="3"/>
      <c r="Z101" s="7"/>
      <c r="AA101" s="3"/>
    </row>
    <row r="102" spans="1:35" x14ac:dyDescent="0.25">
      <c r="B102" s="7"/>
      <c r="C102" s="14" t="s">
        <v>10</v>
      </c>
      <c r="D102" s="14"/>
      <c r="E102" s="14"/>
      <c r="F102" s="14"/>
      <c r="G102" s="14"/>
      <c r="H102" s="14"/>
      <c r="I102" s="14"/>
      <c r="J102" s="9"/>
      <c r="K102" s="9"/>
      <c r="N102" s="7"/>
      <c r="O102" s="14" t="s">
        <v>10</v>
      </c>
      <c r="P102" s="14"/>
      <c r="Q102" s="14"/>
      <c r="R102" s="14"/>
      <c r="S102" s="14"/>
      <c r="T102" s="14"/>
      <c r="U102" s="14"/>
      <c r="V102" s="9"/>
      <c r="W102" s="9"/>
      <c r="Z102" s="7"/>
      <c r="AA102" s="14" t="s">
        <v>10</v>
      </c>
      <c r="AB102" s="14"/>
      <c r="AC102" s="14"/>
      <c r="AD102" s="14"/>
      <c r="AE102" s="14"/>
      <c r="AF102" s="14"/>
      <c r="AG102" s="14"/>
      <c r="AH102" s="9"/>
      <c r="AI102" s="9"/>
    </row>
    <row r="103" spans="1:35" x14ac:dyDescent="0.25">
      <c r="B103" s="7"/>
      <c r="N103" s="7"/>
      <c r="Z103" s="7"/>
    </row>
    <row r="104" spans="1:35" x14ac:dyDescent="0.25">
      <c r="B104" s="7"/>
      <c r="N104" s="7"/>
      <c r="Z104" s="7"/>
    </row>
    <row r="105" spans="1:35" x14ac:dyDescent="0.25">
      <c r="B105" s="3"/>
      <c r="N105" s="3"/>
      <c r="Z105" s="3"/>
    </row>
    <row r="106" spans="1:35" x14ac:dyDescent="0.25">
      <c r="B106" s="11" t="s">
        <v>11</v>
      </c>
      <c r="C106">
        <f>AVERAGE(D96:D100)</f>
        <v>2.0013770355541507E-3</v>
      </c>
      <c r="D106" s="11" t="s">
        <v>12</v>
      </c>
      <c r="E106">
        <f>SUM(E95:E104)</f>
        <v>4.6278546480225105</v>
      </c>
      <c r="G106" s="11" t="s">
        <v>11</v>
      </c>
      <c r="H106" s="1">
        <f>AVERAGE(H95:H105)</f>
        <v>2.0816398687189181E-3</v>
      </c>
      <c r="J106" s="11" t="s">
        <v>13</v>
      </c>
      <c r="K106" s="11" t="s">
        <v>14</v>
      </c>
      <c r="N106" s="11" t="s">
        <v>11</v>
      </c>
      <c r="O106">
        <f>AVERAGE(P96:P100)</f>
        <v>1.4809424718154041E-3</v>
      </c>
      <c r="P106" s="11" t="s">
        <v>12</v>
      </c>
      <c r="Q106">
        <f>SUM(Q95:Q104)</f>
        <v>6.8752198737919521</v>
      </c>
      <c r="S106" s="11" t="s">
        <v>11</v>
      </c>
      <c r="T106" s="1">
        <f>AVERAGE(T95:T105)</f>
        <v>1.2953634038961406E-3</v>
      </c>
      <c r="V106" s="11" t="s">
        <v>13</v>
      </c>
      <c r="W106" s="11" t="s">
        <v>14</v>
      </c>
      <c r="Z106" s="11" t="s">
        <v>11</v>
      </c>
      <c r="AA106">
        <f>AVERAGE(AB96:AB100)</f>
        <v>1.4931879909621984E-3</v>
      </c>
      <c r="AB106" s="11" t="s">
        <v>12</v>
      </c>
      <c r="AC106">
        <f>SUM(AC95:AC104)</f>
        <v>6.8569674119274966</v>
      </c>
      <c r="AE106" s="11" t="s">
        <v>11</v>
      </c>
      <c r="AF106" s="1">
        <f>AVERAGE(AF95:AF105)</f>
        <v>1.7957967832440472E-3</v>
      </c>
      <c r="AH106" s="11" t="s">
        <v>13</v>
      </c>
      <c r="AI106" s="11" t="s">
        <v>14</v>
      </c>
    </row>
    <row r="107" spans="1:35" x14ac:dyDescent="0.25">
      <c r="C107" t="s">
        <v>15</v>
      </c>
      <c r="E107" t="s">
        <v>16</v>
      </c>
      <c r="H107" t="s">
        <v>17</v>
      </c>
      <c r="J107">
        <f>SUM(J95:J104)</f>
        <v>3.7565696111442143E-6</v>
      </c>
      <c r="K107">
        <f>(H106-C106)^2</f>
        <v>6.4421223876352902E-9</v>
      </c>
      <c r="O107" t="s">
        <v>15</v>
      </c>
      <c r="Q107" t="s">
        <v>16</v>
      </c>
      <c r="T107" t="s">
        <v>17</v>
      </c>
      <c r="V107">
        <f>SUM(V95:V104)</f>
        <v>1.5411250235918986E-6</v>
      </c>
      <c r="W107">
        <f>(T106-O106)^2</f>
        <v>3.4439590449782606E-8</v>
      </c>
      <c r="AA107" t="s">
        <v>15</v>
      </c>
      <c r="AC107" t="s">
        <v>16</v>
      </c>
      <c r="AF107" t="s">
        <v>17</v>
      </c>
      <c r="AH107">
        <f>SUM(AH95:AH104)</f>
        <v>3.0538631607357772E-6</v>
      </c>
      <c r="AI107">
        <f>(AF106-AA106)^2</f>
        <v>9.1572081166279142E-8</v>
      </c>
    </row>
    <row r="108" spans="1:35" x14ac:dyDescent="0.25">
      <c r="B108">
        <f>AVERAGE(D95:D100)</f>
        <v>1.7067192310844194E-3</v>
      </c>
      <c r="N108">
        <f>AVERAGE(P95:P100)</f>
        <v>1.291519597513434E-3</v>
      </c>
      <c r="Z108">
        <f>AVERAGE(AB95:AB100)</f>
        <v>1.2927951724245584E-3</v>
      </c>
    </row>
    <row r="111" spans="1:35" ht="18" x14ac:dyDescent="0.35">
      <c r="A111" t="s">
        <v>18</v>
      </c>
      <c r="B111">
        <v>6690</v>
      </c>
      <c r="E111" t="s">
        <v>19</v>
      </c>
      <c r="F111">
        <v>2.1199999999999999E-3</v>
      </c>
      <c r="M111" t="s">
        <v>18</v>
      </c>
      <c r="N111">
        <v>6690</v>
      </c>
      <c r="Q111" t="s">
        <v>19</v>
      </c>
      <c r="R111">
        <v>1.2999999999999999E-3</v>
      </c>
      <c r="Y111" t="s">
        <v>18</v>
      </c>
      <c r="Z111">
        <v>6690</v>
      </c>
      <c r="AC111" t="s">
        <v>19</v>
      </c>
      <c r="AD111">
        <v>1.8E-3</v>
      </c>
    </row>
    <row r="112" spans="1:35" x14ac:dyDescent="0.25">
      <c r="A112" t="s">
        <v>20</v>
      </c>
      <c r="B112">
        <v>0.17399999999999999</v>
      </c>
      <c r="E112" t="s">
        <v>21</v>
      </c>
      <c r="F112">
        <v>1036</v>
      </c>
      <c r="M112" t="s">
        <v>20</v>
      </c>
      <c r="N112">
        <v>0.17399999999999999</v>
      </c>
      <c r="Q112" t="s">
        <v>21</v>
      </c>
      <c r="R112">
        <v>8760</v>
      </c>
      <c r="Y112" t="s">
        <v>20</v>
      </c>
      <c r="Z112">
        <v>0.17399999999999999</v>
      </c>
      <c r="AC112" t="s">
        <v>21</v>
      </c>
      <c r="AD112">
        <v>9681</v>
      </c>
    </row>
    <row r="113" spans="5:30" x14ac:dyDescent="0.25">
      <c r="E113" t="s">
        <v>22</v>
      </c>
      <c r="F113" s="12">
        <f>1-(K107/J107)</f>
        <v>0.99828510501481882</v>
      </c>
      <c r="Q113" t="s">
        <v>22</v>
      </c>
      <c r="R113" s="12">
        <f>1-(W107/V107)</f>
        <v>0.97765295487220483</v>
      </c>
      <c r="AC113" t="s">
        <v>22</v>
      </c>
      <c r="AD113" s="12">
        <f>1-(AI107/AH107)</f>
        <v>0.97001434696104183</v>
      </c>
    </row>
  </sheetData>
  <mergeCells count="39">
    <mergeCell ref="C102:I102"/>
    <mergeCell ref="O102:U102"/>
    <mergeCell ref="AA102:AG102"/>
    <mergeCell ref="A92:K92"/>
    <mergeCell ref="M92:W92"/>
    <mergeCell ref="Y92:AI92"/>
    <mergeCell ref="A93:C93"/>
    <mergeCell ref="M93:O93"/>
    <mergeCell ref="Y93:AA93"/>
    <mergeCell ref="C70:I70"/>
    <mergeCell ref="O70:U70"/>
    <mergeCell ref="AA70:AG70"/>
    <mergeCell ref="A91:K91"/>
    <mergeCell ref="M91:W91"/>
    <mergeCell ref="Y91:AI91"/>
    <mergeCell ref="A60:K60"/>
    <mergeCell ref="M60:W60"/>
    <mergeCell ref="Y60:AI60"/>
    <mergeCell ref="A61:C61"/>
    <mergeCell ref="M61:O61"/>
    <mergeCell ref="Y61:AA61"/>
    <mergeCell ref="C24:I24"/>
    <mergeCell ref="O24:U24"/>
    <mergeCell ref="AA24:AG24"/>
    <mergeCell ref="A59:K59"/>
    <mergeCell ref="M59:W59"/>
    <mergeCell ref="Y59:AI59"/>
    <mergeCell ref="A14:K14"/>
    <mergeCell ref="M14:W14"/>
    <mergeCell ref="Y14:AI14"/>
    <mergeCell ref="A15:C15"/>
    <mergeCell ref="M15:O15"/>
    <mergeCell ref="Y15:AA15"/>
    <mergeCell ref="Y13:AI13"/>
    <mergeCell ref="B2:D2"/>
    <mergeCell ref="E2:G2"/>
    <mergeCell ref="H2:J2"/>
    <mergeCell ref="A13:K13"/>
    <mergeCell ref="M13:W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4"/>
  <sheetViews>
    <sheetView tabSelected="1" topLeftCell="A25" workbookViewId="0">
      <selection activeCell="J40" sqref="J40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</cols>
  <sheetData>
    <row r="1" spans="1:35" x14ac:dyDescent="0.25">
      <c r="A1" s="13" t="str">
        <f>'[1]Manganese Graphs'!C34</f>
        <v>Manganese (mg/l)</v>
      </c>
      <c r="B1" s="13"/>
      <c r="C1" s="13"/>
      <c r="D1" s="13"/>
      <c r="E1" s="13"/>
      <c r="F1" s="13"/>
      <c r="G1" s="13"/>
      <c r="H1" s="13"/>
      <c r="I1" s="13"/>
      <c r="J1" s="13"/>
    </row>
    <row r="2" spans="1:35" x14ac:dyDescent="0.25">
      <c r="A2" s="2" t="str">
        <f>'[1]Manganese Graphs'!C35</f>
        <v>Time (min)</v>
      </c>
      <c r="B2" s="13">
        <f>'[1]Manganese Graphs'!D35</f>
        <v>6.5</v>
      </c>
      <c r="C2" s="13"/>
      <c r="D2" s="13"/>
      <c r="E2" s="13">
        <f>'[1]Manganese Graphs'!G35</f>
        <v>7.5</v>
      </c>
      <c r="F2" s="13"/>
      <c r="G2" s="13"/>
      <c r="H2" s="13">
        <f>'[1]Manganese Graphs'!J35</f>
        <v>8.5</v>
      </c>
      <c r="I2" s="13"/>
      <c r="J2" s="13"/>
    </row>
    <row r="3" spans="1:35" x14ac:dyDescent="0.25">
      <c r="A3" s="2">
        <f>'[1]Manganese Graphs'!C36</f>
        <v>0</v>
      </c>
      <c r="B3" s="2" t="str">
        <f>'[1]Manganese Graphs'!D36</f>
        <v>0,174 (l/min)</v>
      </c>
      <c r="C3" s="2" t="str">
        <f>'[1]Manganese Graphs'!E36</f>
        <v>0,262 (l/min)</v>
      </c>
      <c r="D3" s="2" t="str">
        <f>'[1]Manganese Graphs'!F36</f>
        <v>0,523 (l/min)</v>
      </c>
      <c r="E3" s="2" t="str">
        <f>'[1]Manganese Graphs'!G36</f>
        <v>0,174 (l/min)</v>
      </c>
      <c r="F3" s="2" t="str">
        <f>'[1]Manganese Graphs'!H36</f>
        <v>0,262 (l/min)</v>
      </c>
      <c r="G3" s="2" t="str">
        <f>'[1]Manganese Graphs'!I36</f>
        <v>0,523 (l/min)</v>
      </c>
      <c r="H3" s="2" t="str">
        <f>'[1]Manganese Graphs'!J36</f>
        <v>0,174 (l/min)</v>
      </c>
      <c r="I3" s="2" t="str">
        <f>'[1]Manganese Graphs'!K36</f>
        <v>0,262 (l/min)</v>
      </c>
      <c r="J3" s="2" t="str">
        <f>'[1]Manganese Graphs'!L36</f>
        <v>0,523 (l/min)</v>
      </c>
    </row>
    <row r="4" spans="1:35" x14ac:dyDescent="0.25">
      <c r="A4" s="2">
        <f>'[1]Manganese Graphs'!C37</f>
        <v>0</v>
      </c>
      <c r="B4" s="2" t="str">
        <f>'[1]Manganese Graphs'!D37</f>
        <v>1,67 (ml/min)</v>
      </c>
      <c r="C4" s="2" t="str">
        <f>'[1]Manganese Graphs'!E37</f>
        <v>2,52(ml/min)</v>
      </c>
      <c r="D4" s="2" t="str">
        <f>'[1]Manganese Graphs'!F37</f>
        <v>5,0 (ml/min)</v>
      </c>
      <c r="E4" s="2" t="str">
        <f>'[1]Manganese Graphs'!G37</f>
        <v>1,67 (ml/min)</v>
      </c>
      <c r="F4" s="2" t="str">
        <f>'[1]Manganese Graphs'!H37</f>
        <v>2,52(ml/min)</v>
      </c>
      <c r="G4" s="2" t="str">
        <f>'[1]Manganese Graphs'!I37</f>
        <v>5,0 (ml/min)</v>
      </c>
      <c r="H4" s="2" t="str">
        <f>'[1]Manganese Graphs'!J37</f>
        <v>1,67 (ml/min)</v>
      </c>
      <c r="I4" s="2" t="str">
        <f>'[1]Manganese Graphs'!K37</f>
        <v>2,52(ml/min)</v>
      </c>
      <c r="J4" s="2" t="str">
        <f>'[1]Manganese Graphs'!L37</f>
        <v>5,0 (ml/min)</v>
      </c>
    </row>
    <row r="5" spans="1:35" x14ac:dyDescent="0.25">
      <c r="A5" s="3">
        <f>'[1]Manganese Graphs'!C38</f>
        <v>10</v>
      </c>
      <c r="B5" s="3">
        <f>'[1]Manganese Graphs'!D38</f>
        <v>0.3</v>
      </c>
      <c r="C5" s="3">
        <f>'[1]Manganese Graphs'!E38</f>
        <v>0.2</v>
      </c>
      <c r="D5" s="3">
        <f>'[1]Manganese Graphs'!F38</f>
        <v>0.5</v>
      </c>
      <c r="E5" s="3">
        <f>'[1]Manganese Graphs'!G38</f>
        <v>0.53</v>
      </c>
      <c r="F5" s="3">
        <f>'[1]Manganese Graphs'!H38</f>
        <v>0.37</v>
      </c>
      <c r="G5" s="3">
        <f>'[1]Manganese Graphs'!I38</f>
        <v>0.5</v>
      </c>
      <c r="H5" s="3">
        <f>'[1]Manganese Graphs'!J38</f>
        <v>0.53333333333333333</v>
      </c>
      <c r="I5" s="3">
        <f>'[1]Manganese Graphs'!K38</f>
        <v>0.53333333333333333</v>
      </c>
      <c r="J5" s="3">
        <f>'[1]Manganese Graphs'!L38</f>
        <v>0.6333333333333333</v>
      </c>
    </row>
    <row r="6" spans="1:35" x14ac:dyDescent="0.25">
      <c r="A6" s="3">
        <f>'[1]Manganese Graphs'!C39</f>
        <v>20</v>
      </c>
      <c r="B6" s="3">
        <f>'[1]Manganese Graphs'!D39</f>
        <v>0.4</v>
      </c>
      <c r="C6" s="3">
        <f>'[1]Manganese Graphs'!E39</f>
        <v>0.2</v>
      </c>
      <c r="D6" s="3">
        <f>'[1]Manganese Graphs'!F39</f>
        <v>0.6</v>
      </c>
      <c r="E6" s="3">
        <f>'[1]Manganese Graphs'!G39</f>
        <v>0.5</v>
      </c>
      <c r="F6" s="3">
        <f>'[1]Manganese Graphs'!H39</f>
        <v>0.3</v>
      </c>
      <c r="G6" s="3">
        <f>'[1]Manganese Graphs'!I39</f>
        <v>0.6</v>
      </c>
      <c r="H6" s="3">
        <f>'[1]Manganese Graphs'!J39</f>
        <v>0.56666666666666676</v>
      </c>
      <c r="I6" s="3">
        <f>'[1]Manganese Graphs'!K39</f>
        <v>0.5</v>
      </c>
      <c r="J6" s="3">
        <f>'[1]Manganese Graphs'!L39</f>
        <v>0.5</v>
      </c>
    </row>
    <row r="7" spans="1:35" x14ac:dyDescent="0.25">
      <c r="A7" s="3">
        <f>'[1]Manganese Graphs'!C40</f>
        <v>30</v>
      </c>
      <c r="B7" s="3">
        <f>'[1]Manganese Graphs'!D40</f>
        <v>0.63</v>
      </c>
      <c r="C7" s="3">
        <f>'[1]Manganese Graphs'!E40</f>
        <v>0.37</v>
      </c>
      <c r="D7" s="3">
        <f>'[1]Manganese Graphs'!F40</f>
        <v>0.63</v>
      </c>
      <c r="E7" s="3">
        <f>'[1]Manganese Graphs'!G40</f>
        <v>0.5</v>
      </c>
      <c r="F7" s="3">
        <f>'[1]Manganese Graphs'!H40</f>
        <v>0.33</v>
      </c>
      <c r="G7" s="3">
        <f>'[1]Manganese Graphs'!I40</f>
        <v>0.63</v>
      </c>
      <c r="H7" s="3">
        <f>'[1]Manganese Graphs'!J40</f>
        <v>0.46666666666666662</v>
      </c>
      <c r="I7" s="3">
        <f>'[1]Manganese Graphs'!K40</f>
        <v>0.5</v>
      </c>
      <c r="J7" s="3">
        <f>'[1]Manganese Graphs'!L40</f>
        <v>0.56666666666666676</v>
      </c>
    </row>
    <row r="8" spans="1:35" x14ac:dyDescent="0.25">
      <c r="A8" s="3">
        <f>'[1]Manganese Graphs'!C41</f>
        <v>40</v>
      </c>
      <c r="B8" s="3">
        <f>'[1]Manganese Graphs'!D41</f>
        <v>0.6</v>
      </c>
      <c r="C8" s="3">
        <f>'[1]Manganese Graphs'!E41</f>
        <v>0.3</v>
      </c>
      <c r="D8" s="3">
        <f>'[1]Manganese Graphs'!F41</f>
        <v>0.6</v>
      </c>
      <c r="E8" s="3">
        <f>'[1]Manganese Graphs'!G41</f>
        <v>0.5</v>
      </c>
      <c r="F8" s="3">
        <f>'[1]Manganese Graphs'!H41</f>
        <v>0.4</v>
      </c>
      <c r="G8" s="3">
        <f>'[1]Manganese Graphs'!I41</f>
        <v>0.6</v>
      </c>
      <c r="H8" s="3">
        <f>'[1]Manganese Graphs'!J41</f>
        <v>0.33333333333333331</v>
      </c>
      <c r="I8" s="3">
        <f>'[1]Manganese Graphs'!K41</f>
        <v>0.5</v>
      </c>
      <c r="J8" s="3">
        <f>'[1]Manganese Graphs'!L41</f>
        <v>0.56666666666666676</v>
      </c>
    </row>
    <row r="9" spans="1:35" x14ac:dyDescent="0.25">
      <c r="A9" s="3">
        <f>'[1]Manganese Graphs'!C42</f>
        <v>50</v>
      </c>
      <c r="B9" s="3">
        <f>'[1]Manganese Graphs'!D42</f>
        <v>0.5</v>
      </c>
      <c r="C9" s="3">
        <f>'[1]Manganese Graphs'!E42</f>
        <v>0.3</v>
      </c>
      <c r="D9" s="3">
        <f>'[1]Manganese Graphs'!F42</f>
        <v>0.4</v>
      </c>
      <c r="E9" s="3">
        <f>'[1]Manganese Graphs'!G42</f>
        <v>0.5</v>
      </c>
      <c r="F9" s="3">
        <f>'[1]Manganese Graphs'!H42</f>
        <v>0.4</v>
      </c>
      <c r="G9" s="3">
        <f>'[1]Manganese Graphs'!I42</f>
        <v>0.4</v>
      </c>
      <c r="H9" s="3">
        <f>'[1]Manganese Graphs'!J42</f>
        <v>0.43333333333333335</v>
      </c>
      <c r="I9" s="3">
        <f>'[1]Manganese Graphs'!K42</f>
        <v>0.46666666666666662</v>
      </c>
      <c r="J9" s="3">
        <f>'[1]Manganese Graphs'!L42</f>
        <v>0.6333333333333333</v>
      </c>
    </row>
    <row r="10" spans="1:35" x14ac:dyDescent="0.25">
      <c r="A10" s="3">
        <f>'[1]Manganese Graphs'!C43</f>
        <v>60</v>
      </c>
      <c r="B10" s="3">
        <f>'[1]Manganese Graphs'!D43</f>
        <v>0.5</v>
      </c>
      <c r="C10" s="3">
        <f>'[1]Manganese Graphs'!E43</f>
        <v>0.37</v>
      </c>
      <c r="D10" s="3">
        <f>'[1]Manganese Graphs'!F43</f>
        <v>0.5</v>
      </c>
      <c r="E10" s="3">
        <f>'[1]Manganese Graphs'!G43</f>
        <v>0.47</v>
      </c>
      <c r="F10" s="3">
        <f>'[1]Manganese Graphs'!H43</f>
        <v>0.3</v>
      </c>
      <c r="G10" s="3">
        <f>'[1]Manganese Graphs'!I43</f>
        <v>0.5</v>
      </c>
      <c r="H10" s="3">
        <f>'[1]Manganese Graphs'!J43</f>
        <v>0.53333333333333333</v>
      </c>
      <c r="I10" s="3">
        <f>'[1]Manganese Graphs'!K43</f>
        <v>0.53333333333333333</v>
      </c>
      <c r="J10" s="3">
        <f>'[1]Manganese Graphs'!L43</f>
        <v>0.6</v>
      </c>
    </row>
    <row r="13" spans="1:35" x14ac:dyDescent="0.25">
      <c r="A13" s="13" t="s">
        <v>28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"/>
      <c r="M13" s="13" t="s">
        <v>29</v>
      </c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"/>
      <c r="Y13" s="13" t="s">
        <v>30</v>
      </c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x14ac:dyDescent="0.25">
      <c r="A14" s="13" t="s">
        <v>37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"/>
      <c r="M14" s="13" t="s">
        <v>37</v>
      </c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"/>
      <c r="Y14" s="13" t="s">
        <v>37</v>
      </c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1:35" x14ac:dyDescent="0.25">
      <c r="A15" s="13" t="s">
        <v>1</v>
      </c>
      <c r="B15" s="13"/>
      <c r="C15" s="13"/>
      <c r="D15" s="4" t="s">
        <v>2</v>
      </c>
      <c r="H15" s="2" t="s">
        <v>3</v>
      </c>
      <c r="J15" s="2" t="s">
        <v>2</v>
      </c>
      <c r="L15" s="1"/>
      <c r="M15" s="13" t="s">
        <v>1</v>
      </c>
      <c r="N15" s="13"/>
      <c r="O15" s="13"/>
      <c r="P15" s="4" t="s">
        <v>2</v>
      </c>
      <c r="T15" s="2" t="s">
        <v>3</v>
      </c>
      <c r="V15" s="2" t="s">
        <v>2</v>
      </c>
      <c r="X15" s="1"/>
      <c r="Y15" s="13" t="s">
        <v>1</v>
      </c>
      <c r="Z15" s="13"/>
      <c r="AA15" s="13"/>
      <c r="AB15" s="4" t="s">
        <v>2</v>
      </c>
      <c r="AF15" s="2" t="s">
        <v>3</v>
      </c>
      <c r="AH15" s="2" t="s">
        <v>2</v>
      </c>
    </row>
    <row r="16" spans="1:35" x14ac:dyDescent="0.25">
      <c r="A16" t="s">
        <v>4</v>
      </c>
      <c r="B16" t="s">
        <v>5</v>
      </c>
      <c r="C16" t="s">
        <v>6</v>
      </c>
      <c r="D16" t="s">
        <v>7</v>
      </c>
      <c r="H16" t="s">
        <v>7</v>
      </c>
      <c r="J16" t="s">
        <v>8</v>
      </c>
      <c r="L16" s="1"/>
      <c r="M16" t="s">
        <v>4</v>
      </c>
      <c r="N16" t="s">
        <v>5</v>
      </c>
      <c r="O16" t="s">
        <v>6</v>
      </c>
      <c r="P16" t="s">
        <v>7</v>
      </c>
      <c r="T16" t="s">
        <v>7</v>
      </c>
      <c r="V16" t="s">
        <v>8</v>
      </c>
      <c r="X16" s="1"/>
      <c r="Y16" t="s">
        <v>4</v>
      </c>
      <c r="Z16" t="s">
        <v>5</v>
      </c>
      <c r="AA16" t="s">
        <v>6</v>
      </c>
      <c r="AB16" t="s">
        <v>7</v>
      </c>
      <c r="AF16" t="s">
        <v>7</v>
      </c>
      <c r="AH16" t="s">
        <v>8</v>
      </c>
    </row>
    <row r="17" spans="1:35" x14ac:dyDescent="0.25">
      <c r="A17">
        <v>10</v>
      </c>
      <c r="B17" s="5">
        <v>2.7</v>
      </c>
      <c r="C17" s="6">
        <f t="shared" ref="C17:C22" si="0">B5</f>
        <v>0.3</v>
      </c>
      <c r="D17">
        <f t="shared" ref="D17:D22" si="1">((B17-C17)/$B$33)*$B$34</f>
        <v>2.7552418080286595E-3</v>
      </c>
      <c r="E17">
        <f t="shared" ref="E17:E22" si="2">(C17-$C$28)^2</f>
        <v>8.8508755044417145E-2</v>
      </c>
      <c r="F17" t="s">
        <v>9</v>
      </c>
      <c r="H17">
        <f>1/((1/$F$33)+(1/(($F$34*($F$33^2)*A17))))</f>
        <v>2.6111465121255563E-3</v>
      </c>
      <c r="J17">
        <f t="shared" ref="J17:J22" si="3">(D17-H17)^2</f>
        <v>2.0763454301402852E-8</v>
      </c>
      <c r="L17" s="1"/>
      <c r="M17">
        <v>10</v>
      </c>
      <c r="N17" s="5">
        <v>2.7</v>
      </c>
      <c r="O17" s="6">
        <f>C5</f>
        <v>0.2</v>
      </c>
      <c r="P17">
        <f t="shared" ref="P17:P22" si="4">((N17-O17)/$B$33)*$B$34</f>
        <v>2.8700435500298529E-3</v>
      </c>
      <c r="Q17">
        <f t="shared" ref="Q17:Q22" si="5">(O17-$C$28)^2</f>
        <v>3.9007913018638332E-2</v>
      </c>
      <c r="R17" t="s">
        <v>9</v>
      </c>
      <c r="T17">
        <f>1/((1/$R$33)+(1/(($R$34*($R$33^2)*M17))))</f>
        <v>2.8112213253314684E-3</v>
      </c>
      <c r="V17">
        <f t="shared" ref="V17:V22" si="6">(P17-T17)^2</f>
        <v>3.460054118467236E-9</v>
      </c>
      <c r="X17" s="1"/>
      <c r="Y17">
        <v>10</v>
      </c>
      <c r="Z17" s="5">
        <v>2.7</v>
      </c>
      <c r="AA17" s="6">
        <f>D5</f>
        <v>0.5</v>
      </c>
      <c r="AB17">
        <f t="shared" ref="AB17:AB22" si="7">((Z17-AA17)/$B$33)*$B$34</f>
        <v>2.5256383240262708E-3</v>
      </c>
      <c r="AC17">
        <f t="shared" ref="AC17:AC22" si="8">(AA17-$C$28)^2</f>
        <v>0.24751043909597478</v>
      </c>
      <c r="AD17" t="s">
        <v>9</v>
      </c>
      <c r="AF17">
        <f>1/((1/$AD$33)+(1/(($AD$34*($AD$33^2)*Y17))))</f>
        <v>2.381307089328483E-3</v>
      </c>
      <c r="AH17">
        <f t="shared" ref="AH17:AH22" si="9">(AB17-AF17)^2</f>
        <v>2.0831505309387911E-8</v>
      </c>
    </row>
    <row r="18" spans="1:35" x14ac:dyDescent="0.25">
      <c r="A18">
        <v>20</v>
      </c>
      <c r="B18" s="7">
        <v>2.7</v>
      </c>
      <c r="C18" s="6">
        <f t="shared" si="0"/>
        <v>0.4</v>
      </c>
      <c r="D18">
        <f t="shared" si="1"/>
        <v>2.6404400660274652E-3</v>
      </c>
      <c r="E18">
        <f t="shared" si="2"/>
        <v>0.15800959707019599</v>
      </c>
      <c r="H18">
        <f t="shared" ref="H18:H22" si="10">1/((1/$F$33)+(1/(($F$34*($F$33^2)*A18))))</f>
        <v>2.6499867911786495E-3</v>
      </c>
      <c r="J18">
        <f t="shared" si="3"/>
        <v>9.1139961112256027E-11</v>
      </c>
      <c r="L18" s="1"/>
      <c r="M18">
        <v>20</v>
      </c>
      <c r="N18" s="7">
        <v>2.7</v>
      </c>
      <c r="O18" s="6">
        <f t="shared" ref="O18:O22" si="11">C6</f>
        <v>0.2</v>
      </c>
      <c r="P18">
        <f t="shared" si="4"/>
        <v>2.8700435500298529E-3</v>
      </c>
      <c r="Q18">
        <f t="shared" si="5"/>
        <v>3.9007913018638332E-2</v>
      </c>
      <c r="T18">
        <f t="shared" ref="T18:T22" si="12">1/((1/$R$33)+(1/(($R$34*($R$33^2)*M18))))</f>
        <v>2.8597579403172673E-3</v>
      </c>
      <c r="V18">
        <f t="shared" si="6"/>
        <v>1.0579376715963543E-10</v>
      </c>
      <c r="X18" s="1"/>
      <c r="Y18">
        <v>20</v>
      </c>
      <c r="Z18" s="7">
        <v>2.7</v>
      </c>
      <c r="AA18" s="6">
        <f t="shared" ref="AA18:AA22" si="13">D6</f>
        <v>0.6</v>
      </c>
      <c r="AB18">
        <f t="shared" si="7"/>
        <v>2.4108365820250765E-3</v>
      </c>
      <c r="AC18">
        <f t="shared" si="8"/>
        <v>0.35701128112175351</v>
      </c>
      <c r="AF18">
        <f t="shared" ref="AF18:AF22" si="14">1/((1/$AD$33)+(1/(($AD$34*($AD$33^2)*Y18))))</f>
        <v>2.4248427907520957E-3</v>
      </c>
      <c r="AH18">
        <f t="shared" si="9"/>
        <v>1.9617388290482815E-10</v>
      </c>
    </row>
    <row r="19" spans="1:35" x14ac:dyDescent="0.25">
      <c r="A19">
        <v>30</v>
      </c>
      <c r="B19" s="7">
        <v>2.7</v>
      </c>
      <c r="C19" s="6">
        <f t="shared" si="0"/>
        <v>0.63</v>
      </c>
      <c r="D19">
        <f t="shared" si="1"/>
        <v>2.3763960594247184E-3</v>
      </c>
      <c r="E19">
        <f t="shared" si="2"/>
        <v>0.39376153372948719</v>
      </c>
      <c r="H19">
        <f t="shared" si="10"/>
        <v>2.6631916042881478E-3</v>
      </c>
      <c r="J19">
        <f t="shared" si="3"/>
        <v>8.2251684553511341E-8</v>
      </c>
      <c r="L19" s="1"/>
      <c r="M19">
        <v>30</v>
      </c>
      <c r="N19" s="7">
        <v>2.7</v>
      </c>
      <c r="O19" s="6">
        <f t="shared" si="11"/>
        <v>0.37</v>
      </c>
      <c r="P19">
        <f t="shared" si="4"/>
        <v>2.6748805886278233E-3</v>
      </c>
      <c r="Q19">
        <f t="shared" si="5"/>
        <v>0.13505934446246232</v>
      </c>
      <c r="T19">
        <f t="shared" si="12"/>
        <v>2.8763114122117078E-3</v>
      </c>
      <c r="V19">
        <f t="shared" si="6"/>
        <v>4.057437668968201E-8</v>
      </c>
      <c r="X19" s="1"/>
      <c r="Y19">
        <v>30</v>
      </c>
      <c r="Z19" s="7">
        <v>2.7</v>
      </c>
      <c r="AA19" s="6">
        <f t="shared" si="13"/>
        <v>0.63</v>
      </c>
      <c r="AB19">
        <f t="shared" si="7"/>
        <v>2.3763960594247184E-3</v>
      </c>
      <c r="AC19">
        <f t="shared" si="8"/>
        <v>0.39376153372948719</v>
      </c>
      <c r="AF19">
        <f t="shared" si="14"/>
        <v>2.4397106075414454E-3</v>
      </c>
      <c r="AH19">
        <f t="shared" si="9"/>
        <v>4.008732003225338E-9</v>
      </c>
    </row>
    <row r="20" spans="1:35" x14ac:dyDescent="0.25">
      <c r="A20">
        <v>40</v>
      </c>
      <c r="B20" s="5">
        <v>2.7</v>
      </c>
      <c r="C20" s="6">
        <f t="shared" si="0"/>
        <v>0.6</v>
      </c>
      <c r="D20">
        <f t="shared" si="1"/>
        <v>2.4108365820250765E-3</v>
      </c>
      <c r="E20">
        <f t="shared" si="2"/>
        <v>0.35701128112175351</v>
      </c>
      <c r="H20">
        <f t="shared" si="10"/>
        <v>2.669843483525607E-3</v>
      </c>
      <c r="J20">
        <f t="shared" si="3"/>
        <v>6.7084575024905497E-8</v>
      </c>
      <c r="L20" s="1"/>
      <c r="M20">
        <v>40</v>
      </c>
      <c r="N20" s="5">
        <v>2.7</v>
      </c>
      <c r="O20" s="6">
        <f t="shared" si="11"/>
        <v>0.3</v>
      </c>
      <c r="P20">
        <f t="shared" si="4"/>
        <v>2.7552418080286595E-3</v>
      </c>
      <c r="Q20">
        <f t="shared" si="5"/>
        <v>8.8508755044417145E-2</v>
      </c>
      <c r="T20">
        <f t="shared" si="12"/>
        <v>2.884660220551867E-3</v>
      </c>
      <c r="V20">
        <f t="shared" si="6"/>
        <v>1.6749125500027114E-8</v>
      </c>
      <c r="X20" s="1"/>
      <c r="Y20">
        <v>40</v>
      </c>
      <c r="Z20" s="5">
        <v>2.7</v>
      </c>
      <c r="AA20" s="6">
        <f t="shared" si="13"/>
        <v>0.6</v>
      </c>
      <c r="AB20">
        <f t="shared" si="7"/>
        <v>2.4108365820250765E-3</v>
      </c>
      <c r="AC20">
        <f t="shared" si="8"/>
        <v>0.35701128112175351</v>
      </c>
      <c r="AF20">
        <f t="shared" si="14"/>
        <v>2.4472130972105878E-3</v>
      </c>
      <c r="AH20">
        <f t="shared" si="9"/>
        <v>1.323250857041734E-9</v>
      </c>
    </row>
    <row r="21" spans="1:35" x14ac:dyDescent="0.25">
      <c r="A21">
        <v>50</v>
      </c>
      <c r="B21" s="8">
        <v>2.7</v>
      </c>
      <c r="C21" s="6">
        <f t="shared" si="0"/>
        <v>0.5</v>
      </c>
      <c r="D21">
        <f t="shared" si="1"/>
        <v>2.5256383240262708E-3</v>
      </c>
      <c r="E21">
        <f t="shared" si="2"/>
        <v>0.24751043909597478</v>
      </c>
      <c r="H21">
        <f t="shared" si="10"/>
        <v>2.6738505848909917E-3</v>
      </c>
      <c r="J21">
        <f t="shared" si="3"/>
        <v>2.1966874270632073E-8</v>
      </c>
      <c r="L21" s="1"/>
      <c r="M21">
        <v>50</v>
      </c>
      <c r="N21" s="8">
        <v>2.7</v>
      </c>
      <c r="O21" s="6">
        <f t="shared" si="11"/>
        <v>0.3</v>
      </c>
      <c r="P21">
        <f t="shared" si="4"/>
        <v>2.7552418080286595E-3</v>
      </c>
      <c r="Q21">
        <f t="shared" si="5"/>
        <v>8.8508755044417145E-2</v>
      </c>
      <c r="T21">
        <f t="shared" si="12"/>
        <v>2.8896928101382418E-3</v>
      </c>
      <c r="V21">
        <f t="shared" si="6"/>
        <v>1.8077071968270907E-8</v>
      </c>
      <c r="X21" s="1"/>
      <c r="Y21">
        <v>50</v>
      </c>
      <c r="Z21" s="8">
        <v>2.7</v>
      </c>
      <c r="AA21" s="6">
        <f t="shared" si="13"/>
        <v>0.4</v>
      </c>
      <c r="AB21">
        <f t="shared" si="7"/>
        <v>2.6404400660274652E-3</v>
      </c>
      <c r="AC21">
        <f t="shared" si="8"/>
        <v>0.15800959707019599</v>
      </c>
      <c r="AF21">
        <f t="shared" si="14"/>
        <v>2.4517367804236028E-3</v>
      </c>
      <c r="AH21">
        <f t="shared" si="9"/>
        <v>3.560892999769283E-8</v>
      </c>
    </row>
    <row r="22" spans="1:35" x14ac:dyDescent="0.25">
      <c r="A22">
        <v>60</v>
      </c>
      <c r="B22" s="8">
        <v>2.7</v>
      </c>
      <c r="C22" s="6">
        <f t="shared" si="0"/>
        <v>0.5</v>
      </c>
      <c r="D22">
        <f t="shared" si="1"/>
        <v>2.5256383240262708E-3</v>
      </c>
      <c r="E22">
        <f t="shared" si="2"/>
        <v>0.24751043909597478</v>
      </c>
      <c r="H22">
        <f t="shared" si="10"/>
        <v>2.6765286748923547E-3</v>
      </c>
      <c r="J22">
        <f t="shared" si="3"/>
        <v>2.2767897984489903E-8</v>
      </c>
      <c r="L22" s="1"/>
      <c r="M22">
        <v>60</v>
      </c>
      <c r="N22" s="8">
        <v>2.7</v>
      </c>
      <c r="O22" s="6">
        <f t="shared" si="11"/>
        <v>0.37</v>
      </c>
      <c r="P22">
        <f t="shared" si="4"/>
        <v>2.6748805886278233E-3</v>
      </c>
      <c r="Q22">
        <f t="shared" si="5"/>
        <v>0.13505934446246232</v>
      </c>
      <c r="T22">
        <f t="shared" si="12"/>
        <v>2.893057636639287E-3</v>
      </c>
      <c r="V22">
        <f t="shared" si="6"/>
        <v>4.7601224278996529E-8</v>
      </c>
      <c r="X22" s="1"/>
      <c r="Y22">
        <v>60</v>
      </c>
      <c r="Z22" s="8">
        <v>2.7</v>
      </c>
      <c r="AA22" s="6">
        <f t="shared" si="13"/>
        <v>0.5</v>
      </c>
      <c r="AB22">
        <f t="shared" si="7"/>
        <v>2.5256383240262708E-3</v>
      </c>
      <c r="AC22">
        <f t="shared" si="8"/>
        <v>0.24751043909597478</v>
      </c>
      <c r="AF22">
        <f t="shared" si="14"/>
        <v>2.4547618718590639E-3</v>
      </c>
      <c r="AH22">
        <f t="shared" si="9"/>
        <v>5.0234714718103799E-9</v>
      </c>
    </row>
    <row r="23" spans="1:35" x14ac:dyDescent="0.25">
      <c r="B23" s="7"/>
      <c r="C23" s="3"/>
      <c r="L23" s="1"/>
      <c r="N23" s="7"/>
      <c r="O23" s="3"/>
      <c r="X23" s="1"/>
      <c r="Z23" s="7"/>
      <c r="AA23" s="3"/>
    </row>
    <row r="24" spans="1:35" x14ac:dyDescent="0.25">
      <c r="B24" s="7"/>
      <c r="C24" s="14" t="s">
        <v>10</v>
      </c>
      <c r="D24" s="14"/>
      <c r="E24" s="14"/>
      <c r="F24" s="14"/>
      <c r="G24" s="14"/>
      <c r="H24" s="14"/>
      <c r="I24" s="14"/>
      <c r="J24" s="9"/>
      <c r="K24" s="9"/>
      <c r="L24" s="10"/>
      <c r="N24" s="7"/>
      <c r="O24" s="14" t="s">
        <v>10</v>
      </c>
      <c r="P24" s="14"/>
      <c r="Q24" s="14"/>
      <c r="R24" s="14"/>
      <c r="S24" s="14"/>
      <c r="T24" s="14"/>
      <c r="U24" s="14"/>
      <c r="V24" s="9"/>
      <c r="W24" s="9"/>
      <c r="X24" s="1"/>
      <c r="Z24" s="7"/>
      <c r="AA24" s="14" t="s">
        <v>10</v>
      </c>
      <c r="AB24" s="14"/>
      <c r="AC24" s="14"/>
      <c r="AD24" s="14"/>
      <c r="AE24" s="14"/>
      <c r="AF24" s="14"/>
      <c r="AG24" s="14"/>
      <c r="AH24" s="9"/>
      <c r="AI24" s="9"/>
    </row>
    <row r="25" spans="1:35" x14ac:dyDescent="0.25">
      <c r="B25" s="7"/>
      <c r="L25" s="1"/>
      <c r="N25" s="7"/>
      <c r="X25" s="1"/>
      <c r="Z25" s="7"/>
    </row>
    <row r="26" spans="1:35" x14ac:dyDescent="0.25">
      <c r="B26" s="7"/>
      <c r="L26" s="1"/>
      <c r="N26" s="7"/>
      <c r="X26" s="1"/>
      <c r="Z26" s="7"/>
    </row>
    <row r="27" spans="1:35" x14ac:dyDescent="0.25">
      <c r="B27" s="3"/>
      <c r="L27" s="1"/>
      <c r="N27" s="3"/>
      <c r="X27" s="1"/>
      <c r="Z27" s="3"/>
    </row>
    <row r="28" spans="1:35" x14ac:dyDescent="0.25">
      <c r="B28" s="11" t="s">
        <v>11</v>
      </c>
      <c r="C28">
        <f>AVERAGE(D18:D22)</f>
        <v>2.4957898711059608E-3</v>
      </c>
      <c r="D28" s="11" t="s">
        <v>12</v>
      </c>
      <c r="E28">
        <f>SUM(E17:E26)</f>
        <v>1.4923120451578034</v>
      </c>
      <c r="G28" s="11" t="s">
        <v>11</v>
      </c>
      <c r="H28" s="1">
        <f>AVERAGE(H17:H27)</f>
        <v>2.6574246084835516E-3</v>
      </c>
      <c r="J28" s="11" t="s">
        <v>13</v>
      </c>
      <c r="K28" s="11" t="s">
        <v>14</v>
      </c>
      <c r="L28" s="1"/>
      <c r="N28" s="11" t="s">
        <v>11</v>
      </c>
      <c r="O28">
        <f>AVERAGE(P18:P22)</f>
        <v>2.7460576686685638E-3</v>
      </c>
      <c r="P28" s="11" t="s">
        <v>12</v>
      </c>
      <c r="Q28">
        <f>SUM(Q17:Q26)</f>
        <v>0.52515202505103553</v>
      </c>
      <c r="S28" s="11" t="s">
        <v>11</v>
      </c>
      <c r="T28" s="1">
        <f>AVERAGE(T17:T27)</f>
        <v>2.8691168908649735E-3</v>
      </c>
      <c r="V28" s="11" t="s">
        <v>13</v>
      </c>
      <c r="W28" s="11" t="s">
        <v>14</v>
      </c>
      <c r="X28" s="1"/>
      <c r="Z28" s="11" t="s">
        <v>11</v>
      </c>
      <c r="AA28">
        <f>AVERAGE(AB18:AB22)</f>
        <v>2.4728295227057218E-3</v>
      </c>
      <c r="AB28" s="11" t="s">
        <v>12</v>
      </c>
      <c r="AC28">
        <f>SUM(AC17:AC26)</f>
        <v>1.7608145712351397</v>
      </c>
      <c r="AE28" s="11" t="s">
        <v>11</v>
      </c>
      <c r="AF28" s="1">
        <f>AVERAGE(AF17:AF27)</f>
        <v>2.4332620395192133E-3</v>
      </c>
      <c r="AH28" s="11" t="s">
        <v>13</v>
      </c>
      <c r="AI28" s="11" t="s">
        <v>14</v>
      </c>
    </row>
    <row r="29" spans="1:35" x14ac:dyDescent="0.25">
      <c r="C29" t="s">
        <v>15</v>
      </c>
      <c r="E29" t="s">
        <v>16</v>
      </c>
      <c r="H29" t="s">
        <v>17</v>
      </c>
      <c r="J29">
        <f>SUM(J17:J26)</f>
        <v>2.1492562609605393E-7</v>
      </c>
      <c r="K29">
        <f>(H28-C28)^2</f>
        <v>2.6125788327122735E-8</v>
      </c>
      <c r="L29" s="1"/>
      <c r="O29" t="s">
        <v>15</v>
      </c>
      <c r="Q29" t="s">
        <v>16</v>
      </c>
      <c r="T29" t="s">
        <v>17</v>
      </c>
      <c r="V29">
        <f>SUM(V17:V26)</f>
        <v>1.2656764632260344E-7</v>
      </c>
      <c r="W29">
        <f>(T28-O28)^2</f>
        <v>1.5143572167585339E-8</v>
      </c>
      <c r="X29" s="1"/>
      <c r="AA29" t="s">
        <v>15</v>
      </c>
      <c r="AC29" t="s">
        <v>16</v>
      </c>
      <c r="AF29" t="s">
        <v>17</v>
      </c>
      <c r="AH29">
        <f>SUM(AH17:AH26)</f>
        <v>6.6992063522063025E-8</v>
      </c>
      <c r="AI29">
        <f>(AF28-AA28)^2</f>
        <v>1.5655857257146328E-9</v>
      </c>
    </row>
    <row r="30" spans="1:35" x14ac:dyDescent="0.25">
      <c r="B30">
        <f>AVERAGE(D17:D22)</f>
        <v>2.539031860593077E-3</v>
      </c>
      <c r="L30" s="1"/>
      <c r="N30">
        <f>AVERAGE(P17:P22)</f>
        <v>2.766721982228779E-3</v>
      </c>
      <c r="X30" s="1"/>
      <c r="Z30">
        <f>AVERAGE(AB17:AB22)</f>
        <v>2.4816309895924799E-3</v>
      </c>
    </row>
    <row r="31" spans="1:35" x14ac:dyDescent="0.25">
      <c r="L31" s="1"/>
      <c r="X31" s="1"/>
    </row>
    <row r="32" spans="1:35" x14ac:dyDescent="0.25">
      <c r="L32" s="1"/>
      <c r="X32" s="1"/>
    </row>
    <row r="33" spans="1:30" ht="18" x14ac:dyDescent="0.35">
      <c r="A33" t="s">
        <v>18</v>
      </c>
      <c r="B33">
        <v>4555.68</v>
      </c>
      <c r="E33" t="s">
        <v>19</v>
      </c>
      <c r="F33">
        <v>2.6900000000000001E-3</v>
      </c>
      <c r="L33" s="1"/>
      <c r="M33" t="s">
        <v>18</v>
      </c>
      <c r="N33">
        <v>6690</v>
      </c>
      <c r="Q33" t="s">
        <v>19</v>
      </c>
      <c r="R33">
        <v>2.9099999999999998E-3</v>
      </c>
      <c r="X33" s="1"/>
      <c r="Y33" t="s">
        <v>18</v>
      </c>
      <c r="Z33">
        <v>6690</v>
      </c>
      <c r="AC33" t="s">
        <v>19</v>
      </c>
      <c r="AD33">
        <v>2.47E-3</v>
      </c>
    </row>
    <row r="34" spans="1:30" x14ac:dyDescent="0.25">
      <c r="A34" t="s">
        <v>20</v>
      </c>
      <c r="B34">
        <v>5.23</v>
      </c>
      <c r="E34" t="s">
        <v>21</v>
      </c>
      <c r="F34">
        <v>1231</v>
      </c>
      <c r="L34" s="1"/>
      <c r="M34" t="s">
        <v>20</v>
      </c>
      <c r="N34">
        <v>0.17399999999999999</v>
      </c>
      <c r="Q34" t="s">
        <v>21</v>
      </c>
      <c r="R34">
        <v>978</v>
      </c>
      <c r="X34" s="1"/>
      <c r="Y34" t="s">
        <v>20</v>
      </c>
      <c r="Z34">
        <v>0.17399999999999999</v>
      </c>
      <c r="AC34" t="s">
        <v>21</v>
      </c>
      <c r="AD34">
        <v>1087</v>
      </c>
    </row>
    <row r="35" spans="1:30" x14ac:dyDescent="0.25">
      <c r="E35" t="s">
        <v>22</v>
      </c>
      <c r="F35" s="12">
        <f>1-(K29/J29)</f>
        <v>0.87844265571455549</v>
      </c>
      <c r="L35" s="1"/>
      <c r="Q35" t="s">
        <v>22</v>
      </c>
      <c r="R35" s="12">
        <f>1-(W29/V29)</f>
        <v>0.88035194927314631</v>
      </c>
      <c r="X35" s="1"/>
      <c r="AC35" t="s">
        <v>22</v>
      </c>
      <c r="AD35" s="12">
        <f>1-(AI29/AH29)</f>
        <v>0.97663028061228441</v>
      </c>
    </row>
    <row r="36" spans="1:30" x14ac:dyDescent="0.25">
      <c r="L36" s="1"/>
      <c r="X36" s="1"/>
    </row>
    <row r="37" spans="1:30" x14ac:dyDescent="0.25">
      <c r="A37" s="2" t="s">
        <v>23</v>
      </c>
      <c r="B37" t="s">
        <v>24</v>
      </c>
      <c r="L37" s="1"/>
      <c r="X37" s="1"/>
    </row>
    <row r="38" spans="1:30" x14ac:dyDescent="0.25">
      <c r="A38" t="s">
        <v>13</v>
      </c>
      <c r="B38" t="s">
        <v>25</v>
      </c>
      <c r="L38" s="1"/>
      <c r="X38" s="1"/>
    </row>
    <row r="39" spans="1:30" x14ac:dyDescent="0.25">
      <c r="A39" t="s">
        <v>14</v>
      </c>
      <c r="B39" t="s">
        <v>26</v>
      </c>
      <c r="L39" s="1"/>
      <c r="X39" s="1"/>
    </row>
    <row r="40" spans="1:30" x14ac:dyDescent="0.25">
      <c r="A40" t="s">
        <v>27</v>
      </c>
      <c r="L40" s="1"/>
      <c r="X40" s="1"/>
    </row>
    <row r="41" spans="1:30" x14ac:dyDescent="0.25">
      <c r="L41" s="1"/>
      <c r="X41" s="1"/>
    </row>
    <row r="42" spans="1:30" x14ac:dyDescent="0.25">
      <c r="L42" s="1"/>
      <c r="X42" s="1"/>
    </row>
    <row r="43" spans="1:30" x14ac:dyDescent="0.25">
      <c r="L43" s="1"/>
      <c r="X43" s="1"/>
    </row>
    <row r="44" spans="1:30" x14ac:dyDescent="0.25">
      <c r="L44" s="1"/>
      <c r="X44" s="1"/>
    </row>
    <row r="45" spans="1:30" x14ac:dyDescent="0.25">
      <c r="L45" s="1"/>
      <c r="X45" s="1"/>
    </row>
    <row r="46" spans="1:30" x14ac:dyDescent="0.25">
      <c r="L46" s="1"/>
      <c r="X46" s="1"/>
    </row>
    <row r="47" spans="1:30" x14ac:dyDescent="0.25">
      <c r="L47" s="1"/>
      <c r="X47" s="1"/>
    </row>
    <row r="48" spans="1:30" x14ac:dyDescent="0.25">
      <c r="L48" s="1"/>
      <c r="X48" s="1"/>
    </row>
    <row r="49" spans="1:35" x14ac:dyDescent="0.25">
      <c r="L49" s="1"/>
      <c r="X49" s="1"/>
    </row>
    <row r="50" spans="1:35" x14ac:dyDescent="0.25">
      <c r="L50" s="1"/>
      <c r="X50" s="1"/>
    </row>
    <row r="51" spans="1:35" x14ac:dyDescent="0.25">
      <c r="L51" s="1"/>
      <c r="X51" s="1"/>
    </row>
    <row r="52" spans="1:35" x14ac:dyDescent="0.25">
      <c r="L52" s="1"/>
      <c r="X52" s="1"/>
    </row>
    <row r="53" spans="1:35" x14ac:dyDescent="0.25">
      <c r="L53" s="1"/>
      <c r="X53" s="1"/>
    </row>
    <row r="54" spans="1:35" x14ac:dyDescent="0.25">
      <c r="L54" s="1"/>
      <c r="X54" s="1"/>
    </row>
    <row r="55" spans="1:35" x14ac:dyDescent="0.25">
      <c r="L55" s="1"/>
      <c r="X55" s="1"/>
    </row>
    <row r="56" spans="1:35" x14ac:dyDescent="0.25">
      <c r="L56" s="1"/>
      <c r="X56" s="1"/>
    </row>
    <row r="57" spans="1:35" x14ac:dyDescent="0.25">
      <c r="L57" s="1"/>
      <c r="X57" s="1"/>
    </row>
    <row r="58" spans="1:35" x14ac:dyDescent="0.25">
      <c r="L58" s="1"/>
      <c r="X58" s="1"/>
    </row>
    <row r="59" spans="1:35" x14ac:dyDescent="0.25">
      <c r="A59" s="13" t="s">
        <v>31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"/>
      <c r="M59" s="13" t="s">
        <v>32</v>
      </c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"/>
      <c r="Y59" s="13" t="s">
        <v>33</v>
      </c>
      <c r="Z59" s="13"/>
      <c r="AA59" s="13"/>
      <c r="AB59" s="13"/>
      <c r="AC59" s="13"/>
      <c r="AD59" s="13"/>
      <c r="AE59" s="13"/>
      <c r="AF59" s="13"/>
      <c r="AG59" s="13"/>
      <c r="AH59" s="13"/>
      <c r="AI59" s="13"/>
    </row>
    <row r="60" spans="1:35" x14ac:dyDescent="0.25">
      <c r="A60" s="13" t="s">
        <v>37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"/>
      <c r="M60" s="13" t="s">
        <v>37</v>
      </c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"/>
      <c r="Y60" s="13" t="s">
        <v>37</v>
      </c>
      <c r="Z60" s="13"/>
      <c r="AA60" s="13"/>
      <c r="AB60" s="13"/>
      <c r="AC60" s="13"/>
      <c r="AD60" s="13"/>
      <c r="AE60" s="13"/>
      <c r="AF60" s="13"/>
      <c r="AG60" s="13"/>
      <c r="AH60" s="13"/>
      <c r="AI60" s="13"/>
    </row>
    <row r="61" spans="1:35" x14ac:dyDescent="0.25">
      <c r="A61" s="13" t="s">
        <v>1</v>
      </c>
      <c r="B61" s="13"/>
      <c r="C61" s="13"/>
      <c r="D61" s="4" t="s">
        <v>2</v>
      </c>
      <c r="H61" s="2" t="s">
        <v>3</v>
      </c>
      <c r="J61" s="2" t="s">
        <v>2</v>
      </c>
      <c r="L61" s="1"/>
      <c r="M61" s="13" t="s">
        <v>1</v>
      </c>
      <c r="N61" s="13"/>
      <c r="O61" s="13"/>
      <c r="P61" s="4" t="s">
        <v>2</v>
      </c>
      <c r="T61" s="2" t="s">
        <v>3</v>
      </c>
      <c r="V61" s="2" t="s">
        <v>2</v>
      </c>
      <c r="X61" s="1"/>
      <c r="Y61" s="13" t="s">
        <v>1</v>
      </c>
      <c r="Z61" s="13"/>
      <c r="AA61" s="13"/>
      <c r="AB61" s="4" t="s">
        <v>2</v>
      </c>
      <c r="AF61" s="2" t="s">
        <v>3</v>
      </c>
      <c r="AH61" s="2" t="s">
        <v>2</v>
      </c>
    </row>
    <row r="62" spans="1:35" x14ac:dyDescent="0.25">
      <c r="A62" t="s">
        <v>4</v>
      </c>
      <c r="B62" t="s">
        <v>5</v>
      </c>
      <c r="C62" t="s">
        <v>6</v>
      </c>
      <c r="D62" t="s">
        <v>7</v>
      </c>
      <c r="H62" t="s">
        <v>7</v>
      </c>
      <c r="J62" t="s">
        <v>8</v>
      </c>
      <c r="L62" s="1"/>
      <c r="M62" t="s">
        <v>4</v>
      </c>
      <c r="N62" t="s">
        <v>5</v>
      </c>
      <c r="O62" t="s">
        <v>6</v>
      </c>
      <c r="P62" t="s">
        <v>7</v>
      </c>
      <c r="T62" t="s">
        <v>7</v>
      </c>
      <c r="V62" t="s">
        <v>8</v>
      </c>
      <c r="X62" s="1"/>
      <c r="Y62" t="s">
        <v>4</v>
      </c>
      <c r="Z62" t="s">
        <v>5</v>
      </c>
      <c r="AA62" t="s">
        <v>6</v>
      </c>
      <c r="AB62" t="s">
        <v>7</v>
      </c>
      <c r="AF62" t="s">
        <v>7</v>
      </c>
      <c r="AH62" t="s">
        <v>8</v>
      </c>
    </row>
    <row r="63" spans="1:35" x14ac:dyDescent="0.25">
      <c r="A63">
        <v>10</v>
      </c>
      <c r="B63" s="5">
        <v>2.7</v>
      </c>
      <c r="C63" s="6">
        <f>E5</f>
        <v>0.53</v>
      </c>
      <c r="D63">
        <f t="shared" ref="D63:D68" si="15">((B63-C63)/$B$33)*$B$34</f>
        <v>2.4911978014259123E-3</v>
      </c>
      <c r="E63">
        <f t="shared" ref="E63:E68" si="16">(C63-$C$28)^2</f>
        <v>0.27826069170370837</v>
      </c>
      <c r="F63" t="s">
        <v>9</v>
      </c>
      <c r="H63">
        <f>1/((1/$F$79)+(1/(($F$80*($F$79^2)*A63))))</f>
        <v>2.4721313636114012E-3</v>
      </c>
      <c r="J63">
        <f t="shared" ref="J63:J68" si="17">(D63-H63)^2</f>
        <v>3.6352905093461813E-10</v>
      </c>
      <c r="L63" s="1"/>
      <c r="M63">
        <v>10</v>
      </c>
      <c r="N63" s="5">
        <v>2.7</v>
      </c>
      <c r="O63" s="6">
        <f>F5</f>
        <v>0.37</v>
      </c>
      <c r="P63">
        <f t="shared" ref="P63:P68" si="18">((N63-O63)/$B$33)*$B$34</f>
        <v>2.6748805886278233E-3</v>
      </c>
      <c r="Q63">
        <f t="shared" ref="Q63:Q68" si="19">(O63-$C$28)^2</f>
        <v>0.13505934446246232</v>
      </c>
      <c r="R63" t="s">
        <v>9</v>
      </c>
      <c r="T63">
        <f>1/((1/$R$79)+(1/(($R$80*($R$79^2)*M63))))</f>
        <v>2.7280722189017008E-3</v>
      </c>
      <c r="V63">
        <f t="shared" ref="V63:V68" si="20">(P63-T63)^2</f>
        <v>2.8293495311928852E-9</v>
      </c>
      <c r="X63" s="1"/>
      <c r="Y63">
        <v>10</v>
      </c>
      <c r="Z63" s="5">
        <v>2.7</v>
      </c>
      <c r="AA63" s="6">
        <f>H5</f>
        <v>0.53333333333333333</v>
      </c>
      <c r="AB63">
        <f t="shared" ref="AB63:AB68" si="21">((Z63-AA63)/$B$33)*$B$34</f>
        <v>2.4873710766925394E-3</v>
      </c>
      <c r="AC63">
        <f t="shared" ref="AC63:AC68" si="22">(AA63-$C$28)^2</f>
        <v>0.28178849754901208</v>
      </c>
      <c r="AD63" t="s">
        <v>9</v>
      </c>
      <c r="AF63">
        <f>1/((1/$AD$79)+(1/(($AD$80*($AD$79^2)*Y63))))</f>
        <v>2.5987859099614536E-3</v>
      </c>
      <c r="AH63">
        <f t="shared" ref="AH63:AH68" si="23">(AB63-AF63)^2</f>
        <v>1.2413265072339941E-8</v>
      </c>
    </row>
    <row r="64" spans="1:35" x14ac:dyDescent="0.25">
      <c r="A64">
        <v>20</v>
      </c>
      <c r="B64" s="7">
        <v>2.7</v>
      </c>
      <c r="C64" s="6">
        <f t="shared" ref="C64:C68" si="24">E6</f>
        <v>0.5</v>
      </c>
      <c r="D64">
        <f t="shared" si="15"/>
        <v>2.5256383240262708E-3</v>
      </c>
      <c r="E64">
        <f t="shared" si="16"/>
        <v>0.24751043909597478</v>
      </c>
      <c r="H64">
        <f t="shared" ref="H64:H68" si="25">1/((1/$F$79)+(1/(($F$80*($F$79^2)*A64))))</f>
        <v>2.5152985220573856E-3</v>
      </c>
      <c r="J64">
        <f t="shared" si="17"/>
        <v>1.0691150475576291E-10</v>
      </c>
      <c r="L64" s="1"/>
      <c r="M64">
        <v>20</v>
      </c>
      <c r="N64" s="7">
        <v>2.7</v>
      </c>
      <c r="O64" s="6">
        <f t="shared" ref="O64:O68" si="26">F6</f>
        <v>0.3</v>
      </c>
      <c r="P64">
        <f t="shared" si="18"/>
        <v>2.7552418080286595E-3</v>
      </c>
      <c r="Q64">
        <f t="shared" si="19"/>
        <v>8.8508755044417145E-2</v>
      </c>
      <c r="T64">
        <f t="shared" ref="T64:T68" si="27">1/((1/$R$79)+(1/(($R$80*($R$79^2)*M64))))</f>
        <v>2.7684301078450225E-3</v>
      </c>
      <c r="V64">
        <f t="shared" si="20"/>
        <v>1.7393125204628185E-10</v>
      </c>
      <c r="X64" s="1"/>
      <c r="Y64">
        <v>20</v>
      </c>
      <c r="Z64" s="7">
        <v>2.7</v>
      </c>
      <c r="AA64" s="6">
        <f t="shared" ref="AA64:AA68" si="28">H6</f>
        <v>0.56666666666666676</v>
      </c>
      <c r="AB64">
        <f t="shared" si="21"/>
        <v>2.449103829358808E-3</v>
      </c>
      <c r="AC64">
        <f t="shared" si="22"/>
        <v>0.31828877822427182</v>
      </c>
      <c r="AF64">
        <f t="shared" ref="AF64:AF68" si="29">1/((1/$AD$79)+(1/(($AD$80*($AD$79^2)*Y64))))</f>
        <v>2.6387682158330052E-3</v>
      </c>
      <c r="AH64">
        <f t="shared" si="23"/>
        <v>3.5972579496633657E-8</v>
      </c>
    </row>
    <row r="65" spans="1:35" x14ac:dyDescent="0.25">
      <c r="A65">
        <v>30</v>
      </c>
      <c r="B65" s="7">
        <v>2.7</v>
      </c>
      <c r="C65" s="6">
        <f t="shared" si="24"/>
        <v>0.5</v>
      </c>
      <c r="D65">
        <f t="shared" si="15"/>
        <v>2.5256383240262708E-3</v>
      </c>
      <c r="E65">
        <f t="shared" si="16"/>
        <v>0.24751043909597478</v>
      </c>
      <c r="H65">
        <f t="shared" si="25"/>
        <v>2.5300245424059054E-3</v>
      </c>
      <c r="J65">
        <f t="shared" si="17"/>
        <v>1.9238911673844153E-11</v>
      </c>
      <c r="L65" s="1"/>
      <c r="M65">
        <v>30</v>
      </c>
      <c r="N65" s="7">
        <v>2.7</v>
      </c>
      <c r="O65" s="6">
        <f t="shared" si="26"/>
        <v>0.33</v>
      </c>
      <c r="P65">
        <f t="shared" si="18"/>
        <v>2.7208012854283005E-3</v>
      </c>
      <c r="Q65">
        <f t="shared" si="19"/>
        <v>0.10725900765215081</v>
      </c>
      <c r="T65">
        <f t="shared" si="27"/>
        <v>2.7821494021041571E-3</v>
      </c>
      <c r="V65">
        <f t="shared" si="20"/>
        <v>3.763591419674516E-9</v>
      </c>
      <c r="X65" s="1"/>
      <c r="Y65">
        <v>30</v>
      </c>
      <c r="Z65" s="7">
        <v>2.7</v>
      </c>
      <c r="AA65" s="6">
        <f t="shared" si="28"/>
        <v>0.46666666666666662</v>
      </c>
      <c r="AB65">
        <f t="shared" si="21"/>
        <v>2.5639055713600018E-3</v>
      </c>
      <c r="AC65">
        <f t="shared" si="22"/>
        <v>0.21545460286515958</v>
      </c>
      <c r="AF65">
        <f t="shared" si="29"/>
        <v>2.6523704504028962E-3</v>
      </c>
      <c r="AH65">
        <f t="shared" si="23"/>
        <v>7.8260348240739316E-9</v>
      </c>
    </row>
    <row r="66" spans="1:35" x14ac:dyDescent="0.25">
      <c r="A66">
        <v>40</v>
      </c>
      <c r="B66" s="5">
        <v>2.7</v>
      </c>
      <c r="C66" s="6">
        <f t="shared" si="24"/>
        <v>0.5</v>
      </c>
      <c r="D66">
        <f t="shared" si="15"/>
        <v>2.5256383240262708E-3</v>
      </c>
      <c r="E66">
        <f t="shared" si="16"/>
        <v>0.24751043909597478</v>
      </c>
      <c r="H66">
        <f t="shared" si="25"/>
        <v>2.5374524034328721E-3</v>
      </c>
      <c r="J66">
        <f t="shared" si="17"/>
        <v>1.3957247222548018E-10</v>
      </c>
      <c r="L66" s="1"/>
      <c r="M66">
        <v>40</v>
      </c>
      <c r="N66" s="5">
        <v>2.7</v>
      </c>
      <c r="O66" s="6">
        <f t="shared" si="26"/>
        <v>0.4</v>
      </c>
      <c r="P66">
        <f t="shared" si="18"/>
        <v>2.6404400660274652E-3</v>
      </c>
      <c r="Q66">
        <f t="shared" si="19"/>
        <v>0.15800959707019599</v>
      </c>
      <c r="T66">
        <f t="shared" si="27"/>
        <v>2.789060166624439E-3</v>
      </c>
      <c r="V66">
        <f t="shared" si="20"/>
        <v>2.2087934301454613E-8</v>
      </c>
      <c r="X66" s="1"/>
      <c r="Y66">
        <v>40</v>
      </c>
      <c r="Z66" s="5">
        <v>2.7</v>
      </c>
      <c r="AA66" s="6">
        <f t="shared" si="28"/>
        <v>0.33333333333333331</v>
      </c>
      <c r="AB66">
        <f t="shared" si="21"/>
        <v>2.7169745606949272E-3</v>
      </c>
      <c r="AC66">
        <f t="shared" si="22"/>
        <v>0.10945348016412119</v>
      </c>
      <c r="AF66">
        <f t="shared" si="29"/>
        <v>2.6592242908351216E-3</v>
      </c>
      <c r="AH66">
        <f t="shared" si="23"/>
        <v>3.3350936688803692E-9</v>
      </c>
    </row>
    <row r="67" spans="1:35" x14ac:dyDescent="0.25">
      <c r="A67">
        <v>50</v>
      </c>
      <c r="B67" s="8">
        <v>2.7</v>
      </c>
      <c r="C67" s="6">
        <f t="shared" si="24"/>
        <v>0.5</v>
      </c>
      <c r="D67">
        <f t="shared" si="15"/>
        <v>2.5256383240262708E-3</v>
      </c>
      <c r="E67">
        <f t="shared" si="16"/>
        <v>0.24751043909597478</v>
      </c>
      <c r="H67">
        <f t="shared" si="25"/>
        <v>2.5419300920435941E-3</v>
      </c>
      <c r="J67">
        <f t="shared" si="17"/>
        <v>2.6542170513027593E-10</v>
      </c>
      <c r="L67" s="1"/>
      <c r="M67">
        <v>50</v>
      </c>
      <c r="N67" s="8">
        <v>2.7</v>
      </c>
      <c r="O67" s="6">
        <f t="shared" si="26"/>
        <v>0.4</v>
      </c>
      <c r="P67">
        <f t="shared" si="18"/>
        <v>2.6404400660274652E-3</v>
      </c>
      <c r="Q67">
        <f t="shared" si="19"/>
        <v>0.15800959707019599</v>
      </c>
      <c r="T67">
        <f t="shared" si="27"/>
        <v>2.7932231293938533E-3</v>
      </c>
      <c r="V67">
        <f t="shared" si="20"/>
        <v>2.3342664451617786E-8</v>
      </c>
      <c r="X67" s="1"/>
      <c r="Y67">
        <v>50</v>
      </c>
      <c r="Z67" s="8">
        <v>2.7</v>
      </c>
      <c r="AA67" s="6">
        <f t="shared" si="28"/>
        <v>0.43333333333333335</v>
      </c>
      <c r="AB67">
        <f t="shared" si="21"/>
        <v>2.6021728186937333E-3</v>
      </c>
      <c r="AC67">
        <f t="shared" si="22"/>
        <v>0.18562098885656669</v>
      </c>
      <c r="AF67">
        <f t="shared" si="29"/>
        <v>2.6633536236925141E-3</v>
      </c>
      <c r="AH67">
        <f t="shared" si="23"/>
        <v>3.7430909002988455E-9</v>
      </c>
    </row>
    <row r="68" spans="1:35" x14ac:dyDescent="0.25">
      <c r="A68">
        <v>60</v>
      </c>
      <c r="B68" s="8">
        <v>2.7</v>
      </c>
      <c r="C68" s="6">
        <f t="shared" si="24"/>
        <v>0.47</v>
      </c>
      <c r="D68">
        <f t="shared" si="15"/>
        <v>2.5600788466266294E-3</v>
      </c>
      <c r="E68">
        <f t="shared" si="16"/>
        <v>0.2185601864882411</v>
      </c>
      <c r="H68">
        <f t="shared" si="25"/>
        <v>2.5449240075756862E-3</v>
      </c>
      <c r="J68">
        <f t="shared" si="17"/>
        <v>2.2966914665999206E-10</v>
      </c>
      <c r="L68" s="1"/>
      <c r="M68">
        <v>60</v>
      </c>
      <c r="N68" s="8">
        <v>2.7</v>
      </c>
      <c r="O68" s="6">
        <f t="shared" si="26"/>
        <v>0.3</v>
      </c>
      <c r="P68">
        <f t="shared" si="18"/>
        <v>2.7552418080286595E-3</v>
      </c>
      <c r="Q68">
        <f t="shared" si="19"/>
        <v>8.8508755044417145E-2</v>
      </c>
      <c r="T68">
        <f t="shared" si="27"/>
        <v>2.7960053488453166E-3</v>
      </c>
      <c r="V68">
        <f t="shared" si="20"/>
        <v>1.6616662599112747E-9</v>
      </c>
      <c r="X68" s="1"/>
      <c r="Y68">
        <v>60</v>
      </c>
      <c r="Z68" s="8">
        <v>2.7</v>
      </c>
      <c r="AA68" s="6">
        <f t="shared" si="28"/>
        <v>0.53333333333333333</v>
      </c>
      <c r="AB68">
        <f t="shared" si="21"/>
        <v>2.4873710766925394E-3</v>
      </c>
      <c r="AC68">
        <f t="shared" si="22"/>
        <v>0.28178849754901208</v>
      </c>
      <c r="AF68">
        <f t="shared" si="29"/>
        <v>2.6661136442771636E-3</v>
      </c>
      <c r="AH68">
        <f t="shared" si="23"/>
        <v>3.1948905466743963E-8</v>
      </c>
    </row>
    <row r="69" spans="1:35" x14ac:dyDescent="0.25">
      <c r="B69" s="7"/>
      <c r="C69" s="3"/>
      <c r="L69" s="1"/>
      <c r="N69" s="7"/>
      <c r="O69" s="3"/>
      <c r="X69" s="1"/>
      <c r="Z69" s="7"/>
      <c r="AA69" s="3"/>
    </row>
    <row r="70" spans="1:35" x14ac:dyDescent="0.25">
      <c r="B70" s="7"/>
      <c r="C70" s="14" t="s">
        <v>10</v>
      </c>
      <c r="D70" s="14"/>
      <c r="E70" s="14"/>
      <c r="F70" s="14"/>
      <c r="G70" s="14"/>
      <c r="H70" s="14"/>
      <c r="I70" s="14"/>
      <c r="J70" s="9"/>
      <c r="K70" s="9"/>
      <c r="L70" s="1"/>
      <c r="N70" s="7"/>
      <c r="O70" s="14" t="s">
        <v>10</v>
      </c>
      <c r="P70" s="14"/>
      <c r="Q70" s="14"/>
      <c r="R70" s="14"/>
      <c r="S70" s="14"/>
      <c r="T70" s="14"/>
      <c r="U70" s="14"/>
      <c r="V70" s="9"/>
      <c r="W70" s="9"/>
      <c r="X70" s="1"/>
      <c r="Z70" s="7"/>
      <c r="AA70" s="14" t="s">
        <v>10</v>
      </c>
      <c r="AB70" s="14"/>
      <c r="AC70" s="14"/>
      <c r="AD70" s="14"/>
      <c r="AE70" s="14"/>
      <c r="AF70" s="14"/>
      <c r="AG70" s="14"/>
      <c r="AH70" s="9"/>
      <c r="AI70" s="9"/>
    </row>
    <row r="71" spans="1:35" x14ac:dyDescent="0.25">
      <c r="B71" s="7"/>
      <c r="L71" s="1"/>
      <c r="N71" s="7"/>
      <c r="X71" s="1"/>
      <c r="Z71" s="7"/>
    </row>
    <row r="72" spans="1:35" x14ac:dyDescent="0.25">
      <c r="B72" s="7"/>
      <c r="L72" s="1"/>
      <c r="N72" s="7"/>
      <c r="X72" s="1"/>
      <c r="Z72" s="7"/>
    </row>
    <row r="73" spans="1:35" x14ac:dyDescent="0.25">
      <c r="B73" s="3"/>
      <c r="L73" s="1"/>
      <c r="N73" s="3"/>
      <c r="X73" s="1"/>
      <c r="Z73" s="3"/>
    </row>
    <row r="74" spans="1:35" x14ac:dyDescent="0.25">
      <c r="B74" s="11" t="s">
        <v>11</v>
      </c>
      <c r="C74">
        <f>AVERAGE(D64:D68)</f>
        <v>2.5325264285463423E-3</v>
      </c>
      <c r="D74" s="11" t="s">
        <v>12</v>
      </c>
      <c r="E74">
        <f>SUM(E63:E72)</f>
        <v>1.4868626345758487</v>
      </c>
      <c r="G74" s="11" t="s">
        <v>11</v>
      </c>
      <c r="H74" s="1">
        <f>AVERAGE(H63:H73)</f>
        <v>2.523626821854474E-3</v>
      </c>
      <c r="J74" s="11" t="s">
        <v>13</v>
      </c>
      <c r="K74" s="11" t="s">
        <v>14</v>
      </c>
      <c r="L74" s="1"/>
      <c r="N74" s="11" t="s">
        <v>11</v>
      </c>
      <c r="O74">
        <f>AVERAGE(P64:P68)</f>
        <v>2.7024330067081099E-3</v>
      </c>
      <c r="P74" s="11" t="s">
        <v>12</v>
      </c>
      <c r="Q74">
        <f>SUM(Q63:Q72)</f>
        <v>0.73535505634383935</v>
      </c>
      <c r="S74" s="11" t="s">
        <v>11</v>
      </c>
      <c r="T74" s="1">
        <f>AVERAGE(T63:T73)</f>
        <v>2.7761567289524155E-3</v>
      </c>
      <c r="V74" s="11" t="s">
        <v>13</v>
      </c>
      <c r="W74" s="11" t="s">
        <v>14</v>
      </c>
      <c r="X74" s="1"/>
      <c r="Z74" s="11" t="s">
        <v>11</v>
      </c>
      <c r="AA74">
        <f>AVERAGE(AB64:AB68)</f>
        <v>2.5639055713600018E-3</v>
      </c>
      <c r="AB74" s="11" t="s">
        <v>12</v>
      </c>
      <c r="AC74">
        <f>SUM(AC63:AC72)</f>
        <v>1.3923948452081436</v>
      </c>
      <c r="AE74" s="11" t="s">
        <v>11</v>
      </c>
      <c r="AF74" s="1">
        <f>AVERAGE(AF63:AF73)</f>
        <v>2.6464360225003591E-3</v>
      </c>
      <c r="AH74" s="11" t="s">
        <v>13</v>
      </c>
      <c r="AI74" s="11" t="s">
        <v>14</v>
      </c>
    </row>
    <row r="75" spans="1:35" x14ac:dyDescent="0.25">
      <c r="C75" t="s">
        <v>15</v>
      </c>
      <c r="E75" t="s">
        <v>16</v>
      </c>
      <c r="H75" t="s">
        <v>17</v>
      </c>
      <c r="J75">
        <f>SUM(J63:J72)</f>
        <v>1.1243427913799735E-9</v>
      </c>
      <c r="K75">
        <f>(H74-C74)^2</f>
        <v>7.9202999269947576E-11</v>
      </c>
      <c r="L75" s="1"/>
      <c r="O75" t="s">
        <v>15</v>
      </c>
      <c r="Q75" t="s">
        <v>16</v>
      </c>
      <c r="T75" t="s">
        <v>17</v>
      </c>
      <c r="V75">
        <f>SUM(V63:V72)</f>
        <v>5.3859137215897356E-8</v>
      </c>
      <c r="W75">
        <f>(T74-O74)^2</f>
        <v>5.4351872215555092E-9</v>
      </c>
      <c r="X75" s="1"/>
      <c r="AA75" t="s">
        <v>15</v>
      </c>
      <c r="AC75" t="s">
        <v>16</v>
      </c>
      <c r="AF75" t="s">
        <v>17</v>
      </c>
      <c r="AH75">
        <f>SUM(AH63:AH72)</f>
        <v>9.5238969428970721E-8</v>
      </c>
      <c r="AI75">
        <f>(AF74-AA74)^2</f>
        <v>6.8112753654308879E-9</v>
      </c>
    </row>
    <row r="76" spans="1:35" x14ac:dyDescent="0.25">
      <c r="B76">
        <f>AVERAGE(D63:D68)</f>
        <v>2.5256383240262713E-3</v>
      </c>
      <c r="L76" s="1"/>
      <c r="N76">
        <f>AVERAGE(P63:P68)</f>
        <v>2.6978409370280623E-3</v>
      </c>
      <c r="X76" s="1"/>
      <c r="Z76">
        <f>AVERAGE(AB63:AB68)</f>
        <v>2.5511498222487582E-3</v>
      </c>
    </row>
    <row r="77" spans="1:35" x14ac:dyDescent="0.25">
      <c r="L77" s="1"/>
      <c r="X77" s="1"/>
    </row>
    <row r="78" spans="1:35" x14ac:dyDescent="0.25">
      <c r="L78" s="1"/>
      <c r="X78" s="1"/>
    </row>
    <row r="79" spans="1:35" ht="18" x14ac:dyDescent="0.35">
      <c r="A79" t="s">
        <v>18</v>
      </c>
      <c r="B79">
        <v>6690</v>
      </c>
      <c r="E79" t="s">
        <v>19</v>
      </c>
      <c r="F79">
        <v>2.5600000000000002E-3</v>
      </c>
      <c r="L79" s="1"/>
      <c r="M79" t="s">
        <v>18</v>
      </c>
      <c r="N79">
        <v>6690</v>
      </c>
      <c r="Q79" t="s">
        <v>19</v>
      </c>
      <c r="R79">
        <v>2.81E-3</v>
      </c>
      <c r="X79" s="1"/>
      <c r="Y79" t="s">
        <v>18</v>
      </c>
      <c r="Z79">
        <v>6690</v>
      </c>
      <c r="AC79" t="s">
        <v>19</v>
      </c>
      <c r="AD79">
        <v>2.6800000000000001E-3</v>
      </c>
    </row>
    <row r="80" spans="1:35" x14ac:dyDescent="0.25">
      <c r="A80" t="s">
        <v>20</v>
      </c>
      <c r="B80">
        <v>0.17399999999999999</v>
      </c>
      <c r="E80" t="s">
        <v>21</v>
      </c>
      <c r="F80">
        <v>1099</v>
      </c>
      <c r="L80" s="1"/>
      <c r="M80" t="s">
        <v>20</v>
      </c>
      <c r="N80">
        <v>0.17399999999999999</v>
      </c>
      <c r="Q80" t="s">
        <v>21</v>
      </c>
      <c r="R80">
        <v>1185</v>
      </c>
      <c r="X80" s="1"/>
      <c r="Y80" t="s">
        <v>20</v>
      </c>
      <c r="Z80">
        <v>0.17399999999999999</v>
      </c>
      <c r="AC80" t="s">
        <v>21</v>
      </c>
      <c r="AD80">
        <v>1194</v>
      </c>
    </row>
    <row r="81" spans="1:35" x14ac:dyDescent="0.25">
      <c r="E81" t="s">
        <v>22</v>
      </c>
      <c r="F81" s="12">
        <f>1-(K75/J75)</f>
        <v>0.92955618172929544</v>
      </c>
      <c r="L81" s="1"/>
      <c r="Q81" t="s">
        <v>22</v>
      </c>
      <c r="R81" s="12">
        <f>1-(W75/V75)</f>
        <v>0.89908514130539707</v>
      </c>
      <c r="X81" s="1"/>
      <c r="AC81" t="s">
        <v>22</v>
      </c>
      <c r="AD81" s="12">
        <f>1-(AI75/AH75)</f>
        <v>0.92848226512456389</v>
      </c>
    </row>
    <row r="82" spans="1:35" x14ac:dyDescent="0.25">
      <c r="L82" s="1"/>
      <c r="X82" s="1"/>
    </row>
    <row r="83" spans="1:35" x14ac:dyDescent="0.25">
      <c r="L83" s="1"/>
      <c r="X83" s="1"/>
    </row>
    <row r="84" spans="1:35" x14ac:dyDescent="0.25">
      <c r="L84" s="1"/>
      <c r="X84" s="1"/>
    </row>
    <row r="85" spans="1:35" x14ac:dyDescent="0.25">
      <c r="L85" s="1"/>
      <c r="X85" s="1"/>
    </row>
    <row r="86" spans="1:35" x14ac:dyDescent="0.25">
      <c r="L86" s="1"/>
      <c r="X86" s="1"/>
    </row>
    <row r="87" spans="1:35" x14ac:dyDescent="0.25">
      <c r="L87" s="1"/>
      <c r="X87" s="1"/>
    </row>
    <row r="88" spans="1:35" x14ac:dyDescent="0.25">
      <c r="L88" s="1"/>
      <c r="X88" s="1"/>
    </row>
    <row r="89" spans="1:35" x14ac:dyDescent="0.25">
      <c r="L89" s="1"/>
      <c r="X89" s="1"/>
    </row>
    <row r="90" spans="1:35" x14ac:dyDescent="0.25">
      <c r="L90" s="1"/>
      <c r="X90" s="1"/>
    </row>
    <row r="91" spans="1:35" x14ac:dyDescent="0.25">
      <c r="A91" s="13" t="s">
        <v>34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"/>
      <c r="M91" s="13" t="s">
        <v>35</v>
      </c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"/>
      <c r="Y91" s="13" t="s">
        <v>36</v>
      </c>
      <c r="Z91" s="13"/>
      <c r="AA91" s="13"/>
      <c r="AB91" s="13"/>
      <c r="AC91" s="13"/>
      <c r="AD91" s="13"/>
      <c r="AE91" s="13"/>
      <c r="AF91" s="13"/>
      <c r="AG91" s="13"/>
      <c r="AH91" s="13"/>
      <c r="AI91" s="13"/>
    </row>
    <row r="92" spans="1:35" x14ac:dyDescent="0.25">
      <c r="A92" s="13" t="s">
        <v>37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"/>
      <c r="M92" s="13" t="s">
        <v>37</v>
      </c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"/>
      <c r="Y92" s="13" t="s">
        <v>37</v>
      </c>
      <c r="Z92" s="13"/>
      <c r="AA92" s="13"/>
      <c r="AB92" s="13"/>
      <c r="AC92" s="13"/>
      <c r="AD92" s="13"/>
      <c r="AE92" s="13"/>
      <c r="AF92" s="13"/>
      <c r="AG92" s="13"/>
      <c r="AH92" s="13"/>
      <c r="AI92" s="13"/>
    </row>
    <row r="93" spans="1:35" x14ac:dyDescent="0.25">
      <c r="A93" s="13" t="s">
        <v>1</v>
      </c>
      <c r="B93" s="13"/>
      <c r="C93" s="13"/>
      <c r="D93" s="4" t="s">
        <v>2</v>
      </c>
      <c r="H93" s="2" t="s">
        <v>3</v>
      </c>
      <c r="J93" s="2" t="s">
        <v>2</v>
      </c>
      <c r="L93" s="1"/>
      <c r="M93" s="13" t="s">
        <v>1</v>
      </c>
      <c r="N93" s="13"/>
      <c r="O93" s="13"/>
      <c r="P93" s="4" t="s">
        <v>2</v>
      </c>
      <c r="T93" s="2" t="s">
        <v>3</v>
      </c>
      <c r="V93" s="2" t="s">
        <v>2</v>
      </c>
      <c r="X93" s="1"/>
      <c r="Y93" s="13" t="s">
        <v>1</v>
      </c>
      <c r="Z93" s="13"/>
      <c r="AA93" s="13"/>
      <c r="AB93" s="4" t="s">
        <v>2</v>
      </c>
      <c r="AF93" s="2" t="s">
        <v>3</v>
      </c>
      <c r="AH93" s="2" t="s">
        <v>2</v>
      </c>
    </row>
    <row r="94" spans="1:35" x14ac:dyDescent="0.25">
      <c r="A94" t="s">
        <v>4</v>
      </c>
      <c r="B94" t="s">
        <v>5</v>
      </c>
      <c r="C94" t="s">
        <v>6</v>
      </c>
      <c r="D94" t="s">
        <v>7</v>
      </c>
      <c r="H94" t="s">
        <v>7</v>
      </c>
      <c r="J94" t="s">
        <v>8</v>
      </c>
      <c r="L94" s="1"/>
      <c r="M94" t="s">
        <v>4</v>
      </c>
      <c r="N94" t="s">
        <v>5</v>
      </c>
      <c r="O94" t="s">
        <v>6</v>
      </c>
      <c r="P94" t="s">
        <v>7</v>
      </c>
      <c r="T94" t="s">
        <v>7</v>
      </c>
      <c r="V94" t="s">
        <v>8</v>
      </c>
      <c r="X94" s="1"/>
      <c r="Y94" t="s">
        <v>4</v>
      </c>
      <c r="Z94" t="s">
        <v>5</v>
      </c>
      <c r="AA94" t="s">
        <v>6</v>
      </c>
      <c r="AB94" t="s">
        <v>7</v>
      </c>
      <c r="AF94" t="s">
        <v>7</v>
      </c>
      <c r="AH94" t="s">
        <v>8</v>
      </c>
    </row>
    <row r="95" spans="1:35" x14ac:dyDescent="0.25">
      <c r="A95">
        <v>10</v>
      </c>
      <c r="B95" s="5">
        <v>2.7</v>
      </c>
      <c r="C95" s="6">
        <f>H5</f>
        <v>0.53333333333333333</v>
      </c>
      <c r="D95">
        <f t="shared" ref="D95:D100" si="30">((B95-C95)/$B$33)*$B$34</f>
        <v>2.4873710766925394E-3</v>
      </c>
      <c r="E95">
        <f t="shared" ref="E95:E100" si="31">(C95-$C$28)^2</f>
        <v>0.28178849754901208</v>
      </c>
      <c r="F95" t="s">
        <v>9</v>
      </c>
      <c r="H95">
        <f>1/((1/$F$111)+(1/(($F$112*($F$111^2)*A95))))</f>
        <v>2.6837939565294215E-3</v>
      </c>
      <c r="J95">
        <f t="shared" ref="J95:J100" si="32">(D95-H95)^2</f>
        <v>3.858194772341422E-8</v>
      </c>
      <c r="L95" s="1"/>
      <c r="M95">
        <v>10</v>
      </c>
      <c r="N95" s="5">
        <v>2.7</v>
      </c>
      <c r="O95" s="6">
        <f>I5</f>
        <v>0.53333333333333333</v>
      </c>
      <c r="P95">
        <f t="shared" ref="P95:P100" si="33">((N95-O95)/$B$33)*$B$34</f>
        <v>2.4873710766925394E-3</v>
      </c>
      <c r="Q95">
        <f t="shared" ref="Q95:Q100" si="34">(O95-$C$28)^2</f>
        <v>0.28178849754901208</v>
      </c>
      <c r="R95" t="s">
        <v>9</v>
      </c>
      <c r="T95">
        <f>1/((1/$R$111)+(1/(($R$112*($R$111^2)*M95))))</f>
        <v>2.7673367379312461E-3</v>
      </c>
      <c r="V95">
        <f t="shared" ref="V95:V100" si="35">(P95-T95)^2</f>
        <v>7.8380771472826254E-8</v>
      </c>
      <c r="X95" s="1"/>
      <c r="Y95">
        <v>10</v>
      </c>
      <c r="Z95" s="5">
        <v>2.7</v>
      </c>
      <c r="AA95" s="6">
        <f>J5</f>
        <v>0.6333333333333333</v>
      </c>
      <c r="AB95">
        <f t="shared" ref="AB95:AB100" si="36">((Z95-AA95)/$B$33)*$B$34</f>
        <v>2.3725693346913455E-3</v>
      </c>
      <c r="AC95">
        <f t="shared" ref="AC95:AC100" si="37">(AA95-$C$28)^2</f>
        <v>0.39795600624145755</v>
      </c>
      <c r="AD95" t="s">
        <v>9</v>
      </c>
      <c r="AF95">
        <f>1/((1/$AD$111)+(1/(($AD$112*($AD$111^2)*Y95))))</f>
        <v>2.4271137026239068E-3</v>
      </c>
      <c r="AH95">
        <f t="shared" ref="AH95:AH100" si="38">(AB95-AF95)^2</f>
        <v>2.9750880731626186E-9</v>
      </c>
    </row>
    <row r="96" spans="1:35" x14ac:dyDescent="0.25">
      <c r="A96">
        <v>20</v>
      </c>
      <c r="B96" s="7">
        <v>2.7</v>
      </c>
      <c r="C96" s="6">
        <f t="shared" ref="C96:C100" si="39">H6</f>
        <v>0.56666666666666676</v>
      </c>
      <c r="D96">
        <f t="shared" si="30"/>
        <v>2.449103829358808E-3</v>
      </c>
      <c r="E96">
        <f t="shared" si="31"/>
        <v>0.31828877822427182</v>
      </c>
      <c r="H96">
        <f t="shared" ref="H96:H100" si="40">1/((1/$F$111)+(1/(($F$112*($F$111^2)*A96))))</f>
        <v>2.7213635854592688E-3</v>
      </c>
      <c r="J96">
        <f t="shared" si="32"/>
        <v>7.4125374791882424E-8</v>
      </c>
      <c r="L96" s="1"/>
      <c r="M96">
        <v>20</v>
      </c>
      <c r="N96" s="7">
        <v>2.7</v>
      </c>
      <c r="O96" s="6">
        <f t="shared" ref="O96:O100" si="41">I6</f>
        <v>0.5</v>
      </c>
      <c r="P96">
        <f t="shared" si="33"/>
        <v>2.5256383240262708E-3</v>
      </c>
      <c r="Q96">
        <f t="shared" si="34"/>
        <v>0.24751043909597478</v>
      </c>
      <c r="T96">
        <f t="shared" ref="T96:T100" si="42">1/((1/$R$111)+(1/(($R$112*($R$111^2)*M96))))</f>
        <v>2.8031975617088768E-3</v>
      </c>
      <c r="V96">
        <f t="shared" si="35"/>
        <v>7.7039130422949333E-8</v>
      </c>
      <c r="X96" s="1"/>
      <c r="Y96">
        <v>20</v>
      </c>
      <c r="Z96" s="7">
        <v>2.7</v>
      </c>
      <c r="AA96" s="6">
        <f t="shared" ref="AA96:AA100" si="43">J6</f>
        <v>0.5</v>
      </c>
      <c r="AB96">
        <f t="shared" si="36"/>
        <v>2.5256383240262708E-3</v>
      </c>
      <c r="AC96">
        <f t="shared" si="37"/>
        <v>0.24751043909597478</v>
      </c>
      <c r="AF96">
        <f t="shared" ref="AF96:AF100" si="44">1/((1/$AD$111)+(1/(($AD$112*($AD$111^2)*Y96))))</f>
        <v>2.4630177514792899E-3</v>
      </c>
      <c r="AH96">
        <f t="shared" si="38"/>
        <v>3.9213361061117046E-9</v>
      </c>
    </row>
    <row r="97" spans="1:35" x14ac:dyDescent="0.25">
      <c r="A97">
        <v>30</v>
      </c>
      <c r="B97" s="7">
        <v>2.7</v>
      </c>
      <c r="C97" s="6">
        <f t="shared" si="39"/>
        <v>0.46666666666666662</v>
      </c>
      <c r="D97">
        <f t="shared" si="30"/>
        <v>2.5639055713600018E-3</v>
      </c>
      <c r="E97">
        <f t="shared" si="31"/>
        <v>0.21545460286515958</v>
      </c>
      <c r="H97">
        <f t="shared" si="40"/>
        <v>2.7341216358126551E-3</v>
      </c>
      <c r="J97">
        <f t="shared" si="32"/>
        <v>2.8973508597749798E-8</v>
      </c>
      <c r="L97" s="1"/>
      <c r="M97">
        <v>30</v>
      </c>
      <c r="N97" s="7">
        <v>2.7</v>
      </c>
      <c r="O97" s="6">
        <f t="shared" si="41"/>
        <v>0.5</v>
      </c>
      <c r="P97">
        <f t="shared" si="33"/>
        <v>2.5256383240262708E-3</v>
      </c>
      <c r="Q97">
        <f t="shared" si="34"/>
        <v>0.24751043909597478</v>
      </c>
      <c r="T97">
        <f t="shared" si="42"/>
        <v>2.8153586017568275E-3</v>
      </c>
      <c r="V97">
        <f t="shared" si="35"/>
        <v>8.3937839328270906E-8</v>
      </c>
      <c r="X97" s="1"/>
      <c r="Y97">
        <v>30</v>
      </c>
      <c r="Z97" s="7">
        <v>2.7</v>
      </c>
      <c r="AA97" s="6">
        <f t="shared" si="43"/>
        <v>0.56666666666666676</v>
      </c>
      <c r="AB97">
        <f t="shared" si="36"/>
        <v>2.449103829358808E-3</v>
      </c>
      <c r="AC97">
        <f t="shared" si="37"/>
        <v>0.31828877822427182</v>
      </c>
      <c r="AF97">
        <f t="shared" si="44"/>
        <v>2.4752229930624378E-3</v>
      </c>
      <c r="AH97">
        <f t="shared" si="38"/>
        <v>6.8221071257701619E-10</v>
      </c>
    </row>
    <row r="98" spans="1:35" x14ac:dyDescent="0.25">
      <c r="A98">
        <v>40</v>
      </c>
      <c r="B98" s="5">
        <v>2.7</v>
      </c>
      <c r="C98" s="6">
        <f t="shared" si="39"/>
        <v>0.33333333333333331</v>
      </c>
      <c r="D98">
        <f t="shared" si="30"/>
        <v>2.7169745606949272E-3</v>
      </c>
      <c r="E98">
        <f t="shared" si="31"/>
        <v>0.10945348016412119</v>
      </c>
      <c r="H98">
        <f t="shared" si="40"/>
        <v>2.7405456247391984E-3</v>
      </c>
      <c r="J98">
        <f t="shared" si="32"/>
        <v>5.5559506017913448E-10</v>
      </c>
      <c r="L98" s="1"/>
      <c r="M98">
        <v>40</v>
      </c>
      <c r="N98" s="5">
        <v>2.7</v>
      </c>
      <c r="O98" s="6">
        <f t="shared" si="41"/>
        <v>0.5</v>
      </c>
      <c r="P98">
        <f t="shared" si="33"/>
        <v>2.5256383240262708E-3</v>
      </c>
      <c r="Q98">
        <f t="shared" si="34"/>
        <v>0.24751043909597478</v>
      </c>
      <c r="T98">
        <f t="shared" si="42"/>
        <v>2.8214787762427477E-3</v>
      </c>
      <c r="V98">
        <f t="shared" si="35"/>
        <v>8.752157316764952E-8</v>
      </c>
      <c r="X98" s="1"/>
      <c r="Y98">
        <v>40</v>
      </c>
      <c r="Z98" s="5">
        <v>2.7</v>
      </c>
      <c r="AA98" s="6">
        <f t="shared" si="43"/>
        <v>0.56666666666666676</v>
      </c>
      <c r="AB98">
        <f t="shared" si="36"/>
        <v>2.449103829358808E-3</v>
      </c>
      <c r="AC98">
        <f t="shared" si="37"/>
        <v>0.31828877822427182</v>
      </c>
      <c r="AF98">
        <f t="shared" si="44"/>
        <v>2.4813710879284649E-3</v>
      </c>
      <c r="AH98">
        <f t="shared" si="38"/>
        <v>1.0411759756010961E-9</v>
      </c>
    </row>
    <row r="99" spans="1:35" x14ac:dyDescent="0.25">
      <c r="A99">
        <v>50</v>
      </c>
      <c r="B99" s="8">
        <v>2.7</v>
      </c>
      <c r="C99" s="6">
        <f t="shared" si="39"/>
        <v>0.43333333333333335</v>
      </c>
      <c r="D99">
        <f t="shared" si="30"/>
        <v>2.6021728186937333E-3</v>
      </c>
      <c r="E99">
        <f t="shared" si="31"/>
        <v>0.18562098885656669</v>
      </c>
      <c r="H99">
        <f t="shared" si="40"/>
        <v>2.7444145283700757E-3</v>
      </c>
      <c r="J99">
        <f t="shared" si="32"/>
        <v>2.0232703971648882E-8</v>
      </c>
      <c r="L99" s="1"/>
      <c r="M99">
        <v>50</v>
      </c>
      <c r="N99" s="8">
        <v>2.7</v>
      </c>
      <c r="O99" s="6">
        <f t="shared" si="41"/>
        <v>0.46666666666666662</v>
      </c>
      <c r="P99">
        <f t="shared" si="33"/>
        <v>2.5639055713600018E-3</v>
      </c>
      <c r="Q99">
        <f t="shared" si="34"/>
        <v>0.21545460286515958</v>
      </c>
      <c r="T99">
        <f t="shared" si="42"/>
        <v>2.8251636697976196E-3</v>
      </c>
      <c r="V99">
        <f t="shared" si="35"/>
        <v>6.8255793999239966E-8</v>
      </c>
      <c r="X99" s="1"/>
      <c r="Y99">
        <v>50</v>
      </c>
      <c r="Z99" s="8">
        <v>2.7</v>
      </c>
      <c r="AA99" s="6">
        <f t="shared" si="43"/>
        <v>0.6333333333333333</v>
      </c>
      <c r="AB99">
        <f t="shared" si="36"/>
        <v>2.3725693346913455E-3</v>
      </c>
      <c r="AC99">
        <f t="shared" si="37"/>
        <v>0.39795600624145755</v>
      </c>
      <c r="AF99">
        <f t="shared" si="44"/>
        <v>2.4850746268656717E-3</v>
      </c>
      <c r="AH99">
        <f t="shared" si="38"/>
        <v>1.2657440767230486E-8</v>
      </c>
    </row>
    <row r="100" spans="1:35" x14ac:dyDescent="0.25">
      <c r="A100">
        <v>60</v>
      </c>
      <c r="B100" s="8">
        <v>2.7</v>
      </c>
      <c r="C100" s="6">
        <f t="shared" si="39"/>
        <v>0.53333333333333333</v>
      </c>
      <c r="D100">
        <f t="shared" si="30"/>
        <v>2.4873710766925394E-3</v>
      </c>
      <c r="E100">
        <f t="shared" si="31"/>
        <v>0.28178849754901208</v>
      </c>
      <c r="H100">
        <f t="shared" si="40"/>
        <v>2.7469998718827951E-3</v>
      </c>
      <c r="J100">
        <f t="shared" si="32"/>
        <v>6.7407111291943731E-8</v>
      </c>
      <c r="L100" s="1"/>
      <c r="M100">
        <v>60</v>
      </c>
      <c r="N100" s="8">
        <v>2.7</v>
      </c>
      <c r="O100" s="6">
        <f t="shared" si="41"/>
        <v>0.53333333333333333</v>
      </c>
      <c r="P100">
        <f t="shared" si="33"/>
        <v>2.4873710766925394E-3</v>
      </c>
      <c r="Q100">
        <f t="shared" si="34"/>
        <v>0.28178849754901208</v>
      </c>
      <c r="T100">
        <f t="shared" si="42"/>
        <v>2.8276256174119764E-3</v>
      </c>
      <c r="V100">
        <f t="shared" si="35"/>
        <v>1.1577315248019502E-7</v>
      </c>
      <c r="X100" s="1"/>
      <c r="Y100">
        <v>60</v>
      </c>
      <c r="Z100" s="8">
        <v>2.7</v>
      </c>
      <c r="AA100" s="6">
        <f t="shared" si="43"/>
        <v>0.6</v>
      </c>
      <c r="AB100">
        <f t="shared" si="36"/>
        <v>2.4108365820250765E-3</v>
      </c>
      <c r="AC100">
        <f t="shared" si="37"/>
        <v>0.35701128112175351</v>
      </c>
      <c r="AF100">
        <f t="shared" si="44"/>
        <v>2.4875498007968125E-3</v>
      </c>
      <c r="AH100">
        <f t="shared" si="38"/>
        <v>5.8849179343202172E-9</v>
      </c>
    </row>
    <row r="101" spans="1:35" x14ac:dyDescent="0.25">
      <c r="B101" s="7"/>
      <c r="C101" s="3"/>
      <c r="L101" s="1"/>
      <c r="N101" s="7"/>
      <c r="O101" s="3"/>
      <c r="X101" s="1"/>
      <c r="Z101" s="7"/>
      <c r="AA101" s="3"/>
    </row>
    <row r="102" spans="1:35" x14ac:dyDescent="0.25">
      <c r="B102" s="7"/>
      <c r="C102" s="14" t="s">
        <v>10</v>
      </c>
      <c r="D102" s="14"/>
      <c r="E102" s="14"/>
      <c r="F102" s="14"/>
      <c r="G102" s="14"/>
      <c r="H102" s="14"/>
      <c r="I102" s="14"/>
      <c r="J102" s="9"/>
      <c r="K102" s="9"/>
      <c r="L102" s="1"/>
      <c r="N102" s="7"/>
      <c r="O102" s="14" t="s">
        <v>10</v>
      </c>
      <c r="P102" s="14"/>
      <c r="Q102" s="14"/>
      <c r="R102" s="14"/>
      <c r="S102" s="14"/>
      <c r="T102" s="14"/>
      <c r="U102" s="14"/>
      <c r="V102" s="9"/>
      <c r="W102" s="9"/>
      <c r="X102" s="1"/>
      <c r="Z102" s="7"/>
      <c r="AA102" s="14" t="s">
        <v>10</v>
      </c>
      <c r="AB102" s="14"/>
      <c r="AC102" s="14"/>
      <c r="AD102" s="14"/>
      <c r="AE102" s="14"/>
      <c r="AF102" s="14"/>
      <c r="AG102" s="14"/>
      <c r="AH102" s="9"/>
      <c r="AI102" s="9"/>
    </row>
    <row r="103" spans="1:35" x14ac:dyDescent="0.25">
      <c r="B103" s="7"/>
      <c r="L103" s="1"/>
      <c r="N103" s="7"/>
      <c r="X103" s="1"/>
      <c r="Z103" s="7"/>
    </row>
    <row r="104" spans="1:35" x14ac:dyDescent="0.25">
      <c r="B104" s="7"/>
      <c r="L104" s="1"/>
      <c r="N104" s="7"/>
      <c r="X104" s="1"/>
      <c r="Z104" s="7"/>
    </row>
    <row r="105" spans="1:35" x14ac:dyDescent="0.25">
      <c r="B105" s="3"/>
      <c r="L105" s="1"/>
      <c r="N105" s="3"/>
      <c r="X105" s="1"/>
      <c r="Z105" s="3"/>
    </row>
    <row r="106" spans="1:35" x14ac:dyDescent="0.25">
      <c r="B106" s="11" t="s">
        <v>11</v>
      </c>
      <c r="C106">
        <f>AVERAGE(D96:D100)</f>
        <v>2.5639055713600018E-3</v>
      </c>
      <c r="D106" s="11" t="s">
        <v>12</v>
      </c>
      <c r="E106">
        <f>SUM(E95:E104)</f>
        <v>1.3923948452081436</v>
      </c>
      <c r="G106" s="11" t="s">
        <v>11</v>
      </c>
      <c r="H106" s="1">
        <f>AVERAGE(H95:H105)</f>
        <v>2.7285398671322361E-3</v>
      </c>
      <c r="J106" s="11" t="s">
        <v>13</v>
      </c>
      <c r="K106" s="11" t="s">
        <v>14</v>
      </c>
      <c r="L106" s="1"/>
      <c r="N106" s="11" t="s">
        <v>11</v>
      </c>
      <c r="O106">
        <f>AVERAGE(P96:P100)</f>
        <v>2.5256383240262704E-3</v>
      </c>
      <c r="P106" s="11" t="s">
        <v>12</v>
      </c>
      <c r="Q106">
        <f>SUM(Q95:Q104)</f>
        <v>1.5215629152511081</v>
      </c>
      <c r="S106" s="11" t="s">
        <v>11</v>
      </c>
      <c r="T106" s="1">
        <f>AVERAGE(T95:T105)</f>
        <v>2.8100268274748822E-3</v>
      </c>
      <c r="V106" s="11" t="s">
        <v>13</v>
      </c>
      <c r="W106" s="11" t="s">
        <v>14</v>
      </c>
      <c r="X106" s="1"/>
      <c r="Z106" s="11" t="s">
        <v>11</v>
      </c>
      <c r="AA106">
        <f>AVERAGE(AB96:AB100)</f>
        <v>2.4414503798920618E-3</v>
      </c>
      <c r="AB106" s="11" t="s">
        <v>12</v>
      </c>
      <c r="AC106">
        <f>SUM(AC95:AC104)</f>
        <v>2.0370112891491869</v>
      </c>
      <c r="AE106" s="11" t="s">
        <v>11</v>
      </c>
      <c r="AF106" s="1">
        <f>AVERAGE(AF95:AF105)</f>
        <v>2.4698916604594307E-3</v>
      </c>
      <c r="AH106" s="11" t="s">
        <v>13</v>
      </c>
      <c r="AI106" s="11" t="s">
        <v>14</v>
      </c>
    </row>
    <row r="107" spans="1:35" x14ac:dyDescent="0.25">
      <c r="C107" t="s">
        <v>15</v>
      </c>
      <c r="E107" t="s">
        <v>16</v>
      </c>
      <c r="H107" t="s">
        <v>17</v>
      </c>
      <c r="J107">
        <f>SUM(J95:J104)</f>
        <v>2.2987624143681819E-7</v>
      </c>
      <c r="K107">
        <f>(H106-C106)^2</f>
        <v>2.7104451344419515E-8</v>
      </c>
      <c r="L107" s="1"/>
      <c r="O107" t="s">
        <v>15</v>
      </c>
      <c r="Q107" t="s">
        <v>16</v>
      </c>
      <c r="T107" t="s">
        <v>17</v>
      </c>
      <c r="V107">
        <f>SUM(V95:V104)</f>
        <v>5.1090826087113098E-7</v>
      </c>
      <c r="W107">
        <f>(T106-O106)^2</f>
        <v>8.0876820893741083E-8</v>
      </c>
      <c r="X107" s="1"/>
      <c r="AA107" t="s">
        <v>15</v>
      </c>
      <c r="AC107" t="s">
        <v>16</v>
      </c>
      <c r="AF107" t="s">
        <v>17</v>
      </c>
      <c r="AH107">
        <f>SUM(AH95:AH104)</f>
        <v>2.716216956900314E-8</v>
      </c>
      <c r="AI107">
        <f>(AF106-AA106)^2</f>
        <v>8.0890644031179923E-10</v>
      </c>
    </row>
    <row r="108" spans="1:35" x14ac:dyDescent="0.25">
      <c r="B108">
        <f>AVERAGE(D95:D100)</f>
        <v>2.5511498222487582E-3</v>
      </c>
      <c r="L108" s="1"/>
      <c r="N108">
        <f>AVERAGE(P95:P100)</f>
        <v>2.5192604494706488E-3</v>
      </c>
      <c r="X108" s="1"/>
      <c r="Z108">
        <f>AVERAGE(AB95:AB100)</f>
        <v>2.4299702056919427E-3</v>
      </c>
    </row>
    <row r="109" spans="1:35" x14ac:dyDescent="0.25">
      <c r="L109" s="1"/>
      <c r="X109" s="1"/>
    </row>
    <row r="110" spans="1:35" x14ac:dyDescent="0.25">
      <c r="L110" s="1"/>
      <c r="X110" s="1"/>
    </row>
    <row r="111" spans="1:35" ht="18" x14ac:dyDescent="0.35">
      <c r="A111" t="s">
        <v>18</v>
      </c>
      <c r="B111">
        <v>6690</v>
      </c>
      <c r="E111" t="s">
        <v>19</v>
      </c>
      <c r="F111">
        <v>2.7599999999999999E-3</v>
      </c>
      <c r="L111" s="1"/>
      <c r="M111" t="s">
        <v>18</v>
      </c>
      <c r="N111">
        <v>6690</v>
      </c>
      <c r="Q111" t="s">
        <v>19</v>
      </c>
      <c r="R111">
        <v>2.8400000000000001E-3</v>
      </c>
      <c r="X111" s="1"/>
      <c r="Y111" t="s">
        <v>18</v>
      </c>
      <c r="Z111">
        <v>6690</v>
      </c>
      <c r="AC111" t="s">
        <v>19</v>
      </c>
      <c r="AD111">
        <v>2.5000000000000001E-3</v>
      </c>
    </row>
    <row r="112" spans="1:35" x14ac:dyDescent="0.25">
      <c r="A112" t="s">
        <v>20</v>
      </c>
      <c r="B112">
        <v>0.17399999999999999</v>
      </c>
      <c r="E112" t="s">
        <v>21</v>
      </c>
      <c r="F112">
        <v>1276</v>
      </c>
      <c r="L112" s="1"/>
      <c r="M112" t="s">
        <v>20</v>
      </c>
      <c r="N112">
        <v>0.17399999999999999</v>
      </c>
      <c r="Q112" t="s">
        <v>21</v>
      </c>
      <c r="R112">
        <v>1341</v>
      </c>
      <c r="X112" s="1"/>
      <c r="Y112" t="s">
        <v>20</v>
      </c>
      <c r="Z112">
        <v>0.17399999999999999</v>
      </c>
      <c r="AC112" t="s">
        <v>21</v>
      </c>
      <c r="AD112">
        <v>1332</v>
      </c>
    </row>
    <row r="113" spans="5:30" x14ac:dyDescent="0.25">
      <c r="E113" t="s">
        <v>22</v>
      </c>
      <c r="F113" s="12">
        <f>1-(K107/J107)</f>
        <v>0.88209111487552661</v>
      </c>
      <c r="L113" s="1"/>
      <c r="Q113" t="s">
        <v>22</v>
      </c>
      <c r="R113" s="12">
        <f>1-(W107/V107)</f>
        <v>0.84169991544892819</v>
      </c>
      <c r="X113" s="1"/>
      <c r="AC113" t="s">
        <v>22</v>
      </c>
      <c r="AD113" s="12">
        <f>1-(AI107/AH107)</f>
        <v>0.97021937300491246</v>
      </c>
    </row>
    <row r="114" spans="5:30" x14ac:dyDescent="0.25">
      <c r="L114" s="1"/>
      <c r="X114" s="1"/>
    </row>
  </sheetData>
  <mergeCells count="40">
    <mergeCell ref="C102:I102"/>
    <mergeCell ref="O102:U102"/>
    <mergeCell ref="AA102:AG102"/>
    <mergeCell ref="A92:K92"/>
    <mergeCell ref="M92:W92"/>
    <mergeCell ref="Y92:AI92"/>
    <mergeCell ref="A93:C93"/>
    <mergeCell ref="M93:O93"/>
    <mergeCell ref="Y93:AA93"/>
    <mergeCell ref="C70:I70"/>
    <mergeCell ref="O70:U70"/>
    <mergeCell ref="AA70:AG70"/>
    <mergeCell ref="A91:K91"/>
    <mergeCell ref="M91:W91"/>
    <mergeCell ref="Y91:AI91"/>
    <mergeCell ref="A60:K60"/>
    <mergeCell ref="M60:W60"/>
    <mergeCell ref="Y60:AI60"/>
    <mergeCell ref="A61:C61"/>
    <mergeCell ref="M61:O61"/>
    <mergeCell ref="Y61:AA61"/>
    <mergeCell ref="C24:I24"/>
    <mergeCell ref="O24:U24"/>
    <mergeCell ref="AA24:AG24"/>
    <mergeCell ref="A59:K59"/>
    <mergeCell ref="M59:W59"/>
    <mergeCell ref="Y59:AI59"/>
    <mergeCell ref="Y13:AI13"/>
    <mergeCell ref="A14:K14"/>
    <mergeCell ref="M14:W14"/>
    <mergeCell ref="Y14:AI14"/>
    <mergeCell ref="A15:C15"/>
    <mergeCell ref="M15:O15"/>
    <mergeCell ref="Y15:AA15"/>
    <mergeCell ref="M13:W13"/>
    <mergeCell ref="A1:J1"/>
    <mergeCell ref="B2:D2"/>
    <mergeCell ref="E2:G2"/>
    <mergeCell ref="H2:J2"/>
    <mergeCell ref="A13:K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PSO_Fe</vt:lpstr>
      <vt:lpstr>PSO_Mn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2022-09-14T05:59:04Z</dcterms:created>
  <dcterms:modified xsi:type="dcterms:W3CDTF">2022-09-14T13:25:12Z</dcterms:modified>
</cp:coreProperties>
</file>