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2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G\Desktop\Non_Linear Results\"/>
    </mc:Choice>
  </mc:AlternateContent>
  <bookViews>
    <workbookView xWindow="0" yWindow="0" windowWidth="11145" windowHeight="12120" activeTab="1"/>
  </bookViews>
  <sheets>
    <sheet name="Freundlich_Fe" sheetId="1" r:id="rId1"/>
    <sheet name="Freundlich_Mn" sheetId="2" r:id="rId2"/>
  </sheets>
  <externalReferences>
    <externalReference r:id="rId3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8" i="2" l="1"/>
  <c r="AF116" i="2"/>
  <c r="Z116" i="2"/>
  <c r="AA116" i="2" s="1"/>
  <c r="N116" i="2"/>
  <c r="C116" i="2"/>
  <c r="B116" i="2"/>
  <c r="H116" i="2" s="1"/>
  <c r="AF115" i="2"/>
  <c r="Z115" i="2"/>
  <c r="AA115" i="2" s="1"/>
  <c r="AH115" i="2" s="1"/>
  <c r="T115" i="2"/>
  <c r="N115" i="2"/>
  <c r="O115" i="2" s="1"/>
  <c r="B115" i="2"/>
  <c r="AF114" i="2"/>
  <c r="AA114" i="2"/>
  <c r="Z114" i="2"/>
  <c r="T114" i="2"/>
  <c r="N114" i="2"/>
  <c r="O114" i="2" s="1"/>
  <c r="V114" i="2" s="1"/>
  <c r="H114" i="2"/>
  <c r="B114" i="2"/>
  <c r="C114" i="2" s="1"/>
  <c r="Z113" i="2"/>
  <c r="T113" i="2"/>
  <c r="O113" i="2"/>
  <c r="N113" i="2"/>
  <c r="H113" i="2"/>
  <c r="B113" i="2"/>
  <c r="C113" i="2" s="1"/>
  <c r="J113" i="2" s="1"/>
  <c r="AF112" i="2"/>
  <c r="Z112" i="2"/>
  <c r="AA112" i="2" s="1"/>
  <c r="N112" i="2"/>
  <c r="H112" i="2"/>
  <c r="C112" i="2"/>
  <c r="B112" i="2"/>
  <c r="AF111" i="2"/>
  <c r="Z111" i="2"/>
  <c r="AA111" i="2" s="1"/>
  <c r="AH111" i="2" s="1"/>
  <c r="T111" i="2"/>
  <c r="N111" i="2"/>
  <c r="O111" i="2" s="1"/>
  <c r="B111" i="2"/>
  <c r="AF73" i="2"/>
  <c r="Z73" i="2"/>
  <c r="AA73" i="2" s="1"/>
  <c r="N73" i="2"/>
  <c r="H73" i="2"/>
  <c r="C73" i="2"/>
  <c r="B73" i="2"/>
  <c r="AF72" i="2"/>
  <c r="Z72" i="2"/>
  <c r="AA72" i="2" s="1"/>
  <c r="AH72" i="2" s="1"/>
  <c r="T72" i="2"/>
  <c r="N72" i="2"/>
  <c r="O72" i="2" s="1"/>
  <c r="B72" i="2"/>
  <c r="AF71" i="2"/>
  <c r="AA71" i="2"/>
  <c r="Z71" i="2"/>
  <c r="T71" i="2"/>
  <c r="N71" i="2"/>
  <c r="O71" i="2" s="1"/>
  <c r="V71" i="2" s="1"/>
  <c r="H71" i="2"/>
  <c r="B71" i="2"/>
  <c r="C71" i="2" s="1"/>
  <c r="Z70" i="2"/>
  <c r="T70" i="2"/>
  <c r="O70" i="2"/>
  <c r="N70" i="2"/>
  <c r="H70" i="2"/>
  <c r="B70" i="2"/>
  <c r="C70" i="2" s="1"/>
  <c r="J70" i="2" s="1"/>
  <c r="AF69" i="2"/>
  <c r="Z69" i="2"/>
  <c r="AA69" i="2" s="1"/>
  <c r="N69" i="2"/>
  <c r="H69" i="2"/>
  <c r="C69" i="2"/>
  <c r="B69" i="2"/>
  <c r="AF68" i="2"/>
  <c r="Z68" i="2"/>
  <c r="AA68" i="2" s="1"/>
  <c r="AH68" i="2" s="1"/>
  <c r="T68" i="2"/>
  <c r="N68" i="2"/>
  <c r="O68" i="2" s="1"/>
  <c r="B68" i="2"/>
  <c r="AF23" i="2"/>
  <c r="Z23" i="2"/>
  <c r="AA23" i="2" s="1"/>
  <c r="N23" i="2"/>
  <c r="C23" i="2"/>
  <c r="B23" i="2"/>
  <c r="H23" i="2" s="1"/>
  <c r="AF22" i="2"/>
  <c r="Z22" i="2"/>
  <c r="AA22" i="2" s="1"/>
  <c r="AH22" i="2" s="1"/>
  <c r="T22" i="2"/>
  <c r="N22" i="2"/>
  <c r="O22" i="2" s="1"/>
  <c r="B22" i="2"/>
  <c r="AA21" i="2"/>
  <c r="Z21" i="2"/>
  <c r="AF21" i="2" s="1"/>
  <c r="T21" i="2"/>
  <c r="N21" i="2"/>
  <c r="O21" i="2" s="1"/>
  <c r="V21" i="2" s="1"/>
  <c r="B21" i="2"/>
  <c r="C21" i="2" s="1"/>
  <c r="Z20" i="2"/>
  <c r="AF20" i="2" s="1"/>
  <c r="O20" i="2"/>
  <c r="V20" i="2" s="1"/>
  <c r="N20" i="2"/>
  <c r="T20" i="2" s="1"/>
  <c r="H20" i="2"/>
  <c r="B20" i="2"/>
  <c r="C20" i="2" s="1"/>
  <c r="Z19" i="2"/>
  <c r="AA19" i="2" s="1"/>
  <c r="N19" i="2"/>
  <c r="T19" i="2" s="1"/>
  <c r="C19" i="2"/>
  <c r="J19" i="2" s="1"/>
  <c r="B19" i="2"/>
  <c r="H19" i="2" s="1"/>
  <c r="AF18" i="2"/>
  <c r="Z18" i="2"/>
  <c r="AA18" i="2" s="1"/>
  <c r="N18" i="2"/>
  <c r="O18" i="2" s="1"/>
  <c r="B18" i="2"/>
  <c r="H18" i="2" s="1"/>
  <c r="F36" i="1"/>
  <c r="R36" i="1"/>
  <c r="AD36" i="1"/>
  <c r="AD86" i="1"/>
  <c r="R86" i="1"/>
  <c r="F86" i="1"/>
  <c r="F129" i="1"/>
  <c r="R129" i="1"/>
  <c r="AD129" i="1"/>
  <c r="AF112" i="1"/>
  <c r="AF113" i="1"/>
  <c r="AF114" i="1"/>
  <c r="AF115" i="1"/>
  <c r="AF116" i="1"/>
  <c r="AF111" i="1"/>
  <c r="T112" i="1"/>
  <c r="T113" i="1"/>
  <c r="T114" i="1"/>
  <c r="T115" i="1"/>
  <c r="T116" i="1"/>
  <c r="T111" i="1"/>
  <c r="H112" i="1"/>
  <c r="H113" i="1"/>
  <c r="H114" i="1"/>
  <c r="H115" i="1"/>
  <c r="H116" i="1"/>
  <c r="H111" i="1"/>
  <c r="H122" i="1" s="1"/>
  <c r="H68" i="1"/>
  <c r="H69" i="1"/>
  <c r="H70" i="1"/>
  <c r="H71" i="1"/>
  <c r="H72" i="1"/>
  <c r="H73" i="1"/>
  <c r="T69" i="1"/>
  <c r="T70" i="1"/>
  <c r="T71" i="1"/>
  <c r="T72" i="1"/>
  <c r="T73" i="1"/>
  <c r="T68" i="1"/>
  <c r="T79" i="1" s="1"/>
  <c r="AF69" i="1"/>
  <c r="AF70" i="1"/>
  <c r="AF71" i="1"/>
  <c r="AF72" i="1"/>
  <c r="AF73" i="1"/>
  <c r="AF68" i="1"/>
  <c r="AF79" i="1" s="1"/>
  <c r="AF19" i="1"/>
  <c r="AF20" i="1"/>
  <c r="AF21" i="1"/>
  <c r="AF22" i="1"/>
  <c r="AF23" i="1"/>
  <c r="AF18" i="1"/>
  <c r="AF29" i="1" s="1"/>
  <c r="T19" i="1"/>
  <c r="T20" i="1"/>
  <c r="T21" i="1"/>
  <c r="T22" i="1"/>
  <c r="T23" i="1"/>
  <c r="T18" i="1"/>
  <c r="H18" i="1"/>
  <c r="AF122" i="1"/>
  <c r="AA122" i="1"/>
  <c r="T122" i="1"/>
  <c r="O122" i="1"/>
  <c r="C122" i="1"/>
  <c r="H79" i="1"/>
  <c r="C79" i="1"/>
  <c r="O79" i="1"/>
  <c r="AA79" i="1"/>
  <c r="AA29" i="1"/>
  <c r="T29" i="1"/>
  <c r="O29" i="1"/>
  <c r="H29" i="1"/>
  <c r="C29" i="1"/>
  <c r="H29" i="2" l="1"/>
  <c r="V18" i="2"/>
  <c r="H68" i="2"/>
  <c r="C68" i="2"/>
  <c r="J69" i="2"/>
  <c r="V72" i="2"/>
  <c r="T73" i="2"/>
  <c r="O73" i="2"/>
  <c r="H111" i="2"/>
  <c r="C111" i="2"/>
  <c r="J112" i="2"/>
  <c r="AH112" i="2"/>
  <c r="AF113" i="2"/>
  <c r="AA113" i="2"/>
  <c r="AH114" i="2"/>
  <c r="V115" i="2"/>
  <c r="C18" i="2"/>
  <c r="O19" i="2"/>
  <c r="AA20" i="2"/>
  <c r="V22" i="2"/>
  <c r="AH116" i="2"/>
  <c r="O29" i="2"/>
  <c r="H22" i="2"/>
  <c r="C22" i="2"/>
  <c r="J23" i="2"/>
  <c r="T116" i="2"/>
  <c r="O116" i="2"/>
  <c r="AF19" i="2"/>
  <c r="AH19" i="2" s="1"/>
  <c r="H21" i="2"/>
  <c r="J21" i="2" s="1"/>
  <c r="T23" i="2"/>
  <c r="O23" i="2"/>
  <c r="AH69" i="2"/>
  <c r="AF70" i="2"/>
  <c r="AA70" i="2"/>
  <c r="AH71" i="2"/>
  <c r="AH18" i="2"/>
  <c r="J20" i="2"/>
  <c r="AH21" i="2"/>
  <c r="AH23" i="2"/>
  <c r="V68" i="2"/>
  <c r="AF79" i="2"/>
  <c r="T69" i="2"/>
  <c r="T79" i="2" s="1"/>
  <c r="O69" i="2"/>
  <c r="V70" i="2"/>
  <c r="J71" i="2"/>
  <c r="H72" i="2"/>
  <c r="C72" i="2"/>
  <c r="J73" i="2"/>
  <c r="AH73" i="2"/>
  <c r="V111" i="2"/>
  <c r="AF122" i="2"/>
  <c r="T112" i="2"/>
  <c r="T122" i="2" s="1"/>
  <c r="O112" i="2"/>
  <c r="V113" i="2"/>
  <c r="J114" i="2"/>
  <c r="H115" i="2"/>
  <c r="C115" i="2"/>
  <c r="J116" i="2"/>
  <c r="J10" i="2"/>
  <c r="I10" i="2"/>
  <c r="H10" i="2"/>
  <c r="G10" i="2"/>
  <c r="F10" i="2"/>
  <c r="E10" i="2"/>
  <c r="D10" i="2"/>
  <c r="C10" i="2"/>
  <c r="B10" i="2"/>
  <c r="A10" i="2"/>
  <c r="J9" i="2"/>
  <c r="I9" i="2"/>
  <c r="H9" i="2"/>
  <c r="G9" i="2"/>
  <c r="F9" i="2"/>
  <c r="E9" i="2"/>
  <c r="D9" i="2"/>
  <c r="C9" i="2"/>
  <c r="B9" i="2"/>
  <c r="A9" i="2"/>
  <c r="J8" i="2"/>
  <c r="I8" i="2"/>
  <c r="H8" i="2"/>
  <c r="G8" i="2"/>
  <c r="F8" i="2"/>
  <c r="E8" i="2"/>
  <c r="D8" i="2"/>
  <c r="C8" i="2"/>
  <c r="B8" i="2"/>
  <c r="A8" i="2"/>
  <c r="J7" i="2"/>
  <c r="I7" i="2"/>
  <c r="H7" i="2"/>
  <c r="G7" i="2"/>
  <c r="F7" i="2"/>
  <c r="E7" i="2"/>
  <c r="D7" i="2"/>
  <c r="C7" i="2"/>
  <c r="B7" i="2"/>
  <c r="A7" i="2"/>
  <c r="J6" i="2"/>
  <c r="I6" i="2"/>
  <c r="H6" i="2"/>
  <c r="G6" i="2"/>
  <c r="F6" i="2"/>
  <c r="E6" i="2"/>
  <c r="D6" i="2"/>
  <c r="C6" i="2"/>
  <c r="B6" i="2"/>
  <c r="A6" i="2"/>
  <c r="J5" i="2"/>
  <c r="I5" i="2"/>
  <c r="H5" i="2"/>
  <c r="G5" i="2"/>
  <c r="F5" i="2"/>
  <c r="E5" i="2"/>
  <c r="D5" i="2"/>
  <c r="C5" i="2"/>
  <c r="B5" i="2"/>
  <c r="A5" i="2"/>
  <c r="J4" i="2"/>
  <c r="I4" i="2"/>
  <c r="H4" i="2"/>
  <c r="G4" i="2"/>
  <c r="F4" i="2"/>
  <c r="E4" i="2"/>
  <c r="D4" i="2"/>
  <c r="C4" i="2"/>
  <c r="B4" i="2"/>
  <c r="A4" i="2"/>
  <c r="J3" i="2"/>
  <c r="I3" i="2"/>
  <c r="H3" i="2"/>
  <c r="G3" i="2"/>
  <c r="F3" i="2"/>
  <c r="E3" i="2"/>
  <c r="D3" i="2"/>
  <c r="C3" i="2"/>
  <c r="B3" i="2"/>
  <c r="A3" i="2"/>
  <c r="H2" i="2"/>
  <c r="E2" i="2"/>
  <c r="B2" i="2"/>
  <c r="A2" i="2"/>
  <c r="A1" i="2"/>
  <c r="Z113" i="1"/>
  <c r="N112" i="1"/>
  <c r="B72" i="1"/>
  <c r="N69" i="1"/>
  <c r="B22" i="1"/>
  <c r="O20" i="1"/>
  <c r="B18" i="1"/>
  <c r="J10" i="1"/>
  <c r="Z116" i="1" s="1"/>
  <c r="I10" i="1"/>
  <c r="N116" i="1" s="1"/>
  <c r="H10" i="1"/>
  <c r="B116" i="1" s="1"/>
  <c r="G10" i="1"/>
  <c r="Z73" i="1" s="1"/>
  <c r="AA73" i="1" s="1"/>
  <c r="F10" i="1"/>
  <c r="N73" i="1" s="1"/>
  <c r="E10" i="1"/>
  <c r="B73" i="1" s="1"/>
  <c r="D10" i="1"/>
  <c r="Z23" i="1" s="1"/>
  <c r="AA23" i="1" s="1"/>
  <c r="C10" i="1"/>
  <c r="N23" i="1" s="1"/>
  <c r="B10" i="1"/>
  <c r="B23" i="1" s="1"/>
  <c r="H23" i="1" s="1"/>
  <c r="A10" i="1"/>
  <c r="J9" i="1"/>
  <c r="Z115" i="1" s="1"/>
  <c r="I9" i="1"/>
  <c r="N115" i="1" s="1"/>
  <c r="O115" i="1" s="1"/>
  <c r="H9" i="1"/>
  <c r="B115" i="1" s="1"/>
  <c r="G9" i="1"/>
  <c r="Z72" i="1" s="1"/>
  <c r="F9" i="1"/>
  <c r="N72" i="1" s="1"/>
  <c r="O72" i="1" s="1"/>
  <c r="E9" i="1"/>
  <c r="D9" i="1"/>
  <c r="Z22" i="1" s="1"/>
  <c r="C9" i="1"/>
  <c r="N22" i="1" s="1"/>
  <c r="B9" i="1"/>
  <c r="A9" i="1"/>
  <c r="J8" i="1"/>
  <c r="Z114" i="1" s="1"/>
  <c r="I8" i="1"/>
  <c r="N114" i="1" s="1"/>
  <c r="H8" i="1"/>
  <c r="B114" i="1" s="1"/>
  <c r="C114" i="1" s="1"/>
  <c r="G8" i="1"/>
  <c r="Z71" i="1" s="1"/>
  <c r="F8" i="1"/>
  <c r="N71" i="1" s="1"/>
  <c r="E8" i="1"/>
  <c r="B71" i="1" s="1"/>
  <c r="C71" i="1" s="1"/>
  <c r="D8" i="1"/>
  <c r="Z21" i="1" s="1"/>
  <c r="C8" i="1"/>
  <c r="N21" i="1" s="1"/>
  <c r="B8" i="1"/>
  <c r="B21" i="1" s="1"/>
  <c r="C21" i="1" s="1"/>
  <c r="A8" i="1"/>
  <c r="J7" i="1"/>
  <c r="I7" i="1"/>
  <c r="N113" i="1" s="1"/>
  <c r="H7" i="1"/>
  <c r="B113" i="1" s="1"/>
  <c r="G7" i="1"/>
  <c r="Z70" i="1" s="1"/>
  <c r="F7" i="1"/>
  <c r="N70" i="1" s="1"/>
  <c r="E7" i="1"/>
  <c r="B70" i="1" s="1"/>
  <c r="D7" i="1"/>
  <c r="Z20" i="1" s="1"/>
  <c r="C7" i="1"/>
  <c r="N20" i="1" s="1"/>
  <c r="B7" i="1"/>
  <c r="B20" i="1" s="1"/>
  <c r="A7" i="1"/>
  <c r="J6" i="1"/>
  <c r="Z112" i="1" s="1"/>
  <c r="AA112" i="1" s="1"/>
  <c r="I6" i="1"/>
  <c r="H6" i="1"/>
  <c r="B112" i="1" s="1"/>
  <c r="G6" i="1"/>
  <c r="Z69" i="1" s="1"/>
  <c r="AA69" i="1" s="1"/>
  <c r="F6" i="1"/>
  <c r="E6" i="1"/>
  <c r="B69" i="1" s="1"/>
  <c r="D6" i="1"/>
  <c r="Z19" i="1" s="1"/>
  <c r="AA19" i="1" s="1"/>
  <c r="C6" i="1"/>
  <c r="N19" i="1" s="1"/>
  <c r="B6" i="1"/>
  <c r="B19" i="1" s="1"/>
  <c r="H19" i="1" s="1"/>
  <c r="A6" i="1"/>
  <c r="J5" i="1"/>
  <c r="Z111" i="1" s="1"/>
  <c r="I5" i="1"/>
  <c r="N111" i="1" s="1"/>
  <c r="O111" i="1" s="1"/>
  <c r="H5" i="1"/>
  <c r="B111" i="1" s="1"/>
  <c r="G5" i="1"/>
  <c r="Z68" i="1" s="1"/>
  <c r="F5" i="1"/>
  <c r="N68" i="1" s="1"/>
  <c r="O68" i="1" s="1"/>
  <c r="E5" i="1"/>
  <c r="B68" i="1" s="1"/>
  <c r="D5" i="1"/>
  <c r="Z18" i="1" s="1"/>
  <c r="C5" i="1"/>
  <c r="N18" i="1" s="1"/>
  <c r="O18" i="1" s="1"/>
  <c r="B5" i="1"/>
  <c r="A5" i="1"/>
  <c r="J4" i="1"/>
  <c r="I4" i="1"/>
  <c r="H4" i="1"/>
  <c r="G4" i="1"/>
  <c r="F4" i="1"/>
  <c r="E4" i="1"/>
  <c r="D4" i="1"/>
  <c r="C4" i="1"/>
  <c r="B4" i="1"/>
  <c r="A4" i="1"/>
  <c r="J3" i="1"/>
  <c r="I3" i="1"/>
  <c r="H3" i="1"/>
  <c r="G3" i="1"/>
  <c r="F3" i="1"/>
  <c r="E3" i="1"/>
  <c r="D3" i="1"/>
  <c r="C3" i="1"/>
  <c r="B3" i="1"/>
  <c r="A3" i="1"/>
  <c r="H2" i="1"/>
  <c r="E2" i="1"/>
  <c r="B2" i="1"/>
  <c r="A2" i="1"/>
  <c r="A1" i="1"/>
  <c r="AH20" i="2" l="1"/>
  <c r="V73" i="2"/>
  <c r="J72" i="2"/>
  <c r="AA29" i="2"/>
  <c r="AH30" i="2"/>
  <c r="AH70" i="2"/>
  <c r="AH80" i="2" s="1"/>
  <c r="AA79" i="2"/>
  <c r="C29" i="2"/>
  <c r="Q116" i="2" s="1"/>
  <c r="J18" i="2"/>
  <c r="C122" i="2"/>
  <c r="J111" i="2"/>
  <c r="J123" i="2" s="1"/>
  <c r="C79" i="2"/>
  <c r="J68" i="2"/>
  <c r="V116" i="2"/>
  <c r="AH113" i="2"/>
  <c r="AH123" i="2" s="1"/>
  <c r="J115" i="2"/>
  <c r="J22" i="2"/>
  <c r="V19" i="2"/>
  <c r="T29" i="2"/>
  <c r="V112" i="2"/>
  <c r="O122" i="2"/>
  <c r="V69" i="2"/>
  <c r="V80" i="2" s="1"/>
  <c r="O79" i="2"/>
  <c r="V23" i="2"/>
  <c r="AF29" i="2"/>
  <c r="AA122" i="2"/>
  <c r="H122" i="2"/>
  <c r="H79" i="2"/>
  <c r="O22" i="1"/>
  <c r="AH73" i="1"/>
  <c r="AA71" i="1"/>
  <c r="AH112" i="1"/>
  <c r="C68" i="1"/>
  <c r="O23" i="1"/>
  <c r="C20" i="1"/>
  <c r="H20" i="1"/>
  <c r="AA115" i="1"/>
  <c r="C116" i="1"/>
  <c r="AA70" i="1"/>
  <c r="C115" i="1"/>
  <c r="V22" i="1"/>
  <c r="AA72" i="1"/>
  <c r="V18" i="1"/>
  <c r="AA20" i="1"/>
  <c r="C72" i="1"/>
  <c r="C73" i="1"/>
  <c r="C111" i="1"/>
  <c r="AA18" i="1"/>
  <c r="C113" i="1"/>
  <c r="J21" i="1"/>
  <c r="O71" i="1"/>
  <c r="AA22" i="1"/>
  <c r="AA116" i="1"/>
  <c r="AH19" i="1"/>
  <c r="H22" i="1"/>
  <c r="C22" i="1"/>
  <c r="C23" i="1"/>
  <c r="C69" i="1"/>
  <c r="J71" i="1"/>
  <c r="O73" i="1"/>
  <c r="O112" i="1"/>
  <c r="O113" i="1"/>
  <c r="V115" i="1"/>
  <c r="AA111" i="1"/>
  <c r="O19" i="1"/>
  <c r="V20" i="1"/>
  <c r="V68" i="1"/>
  <c r="AH71" i="1"/>
  <c r="AA68" i="1"/>
  <c r="O114" i="1"/>
  <c r="AA21" i="1"/>
  <c r="AH23" i="1"/>
  <c r="C112" i="1"/>
  <c r="J114" i="1"/>
  <c r="AH69" i="1"/>
  <c r="C70" i="1"/>
  <c r="O21" i="1"/>
  <c r="C18" i="1"/>
  <c r="C19" i="1"/>
  <c r="H21" i="1"/>
  <c r="O69" i="1"/>
  <c r="O70" i="1"/>
  <c r="V72" i="1"/>
  <c r="V111" i="1"/>
  <c r="AA113" i="1"/>
  <c r="AA114" i="1"/>
  <c r="O116" i="1"/>
  <c r="V123" i="2" l="1"/>
  <c r="J80" i="2"/>
  <c r="V30" i="2"/>
  <c r="Q69" i="2"/>
  <c r="E18" i="2"/>
  <c r="AC70" i="2"/>
  <c r="Q23" i="2"/>
  <c r="E22" i="2"/>
  <c r="E113" i="2"/>
  <c r="AC72" i="2"/>
  <c r="Q21" i="2"/>
  <c r="Q20" i="2"/>
  <c r="E20" i="2"/>
  <c r="AC115" i="2"/>
  <c r="E70" i="2"/>
  <c r="E19" i="2"/>
  <c r="AC18" i="2"/>
  <c r="E21" i="2"/>
  <c r="E29" i="2" s="1"/>
  <c r="K30" i="2" s="1"/>
  <c r="F36" i="2" s="1"/>
  <c r="Q72" i="2"/>
  <c r="AC112" i="2"/>
  <c r="Q71" i="2"/>
  <c r="AC116" i="2"/>
  <c r="AC19" i="2"/>
  <c r="E23" i="2"/>
  <c r="AC21" i="2"/>
  <c r="E73" i="2"/>
  <c r="E116" i="2"/>
  <c r="Q115" i="2"/>
  <c r="AC111" i="2"/>
  <c r="Q113" i="2"/>
  <c r="AC68" i="2"/>
  <c r="Q114" i="2"/>
  <c r="AC71" i="2"/>
  <c r="Q68" i="2"/>
  <c r="AC114" i="2"/>
  <c r="Q22" i="2"/>
  <c r="AC23" i="2"/>
  <c r="AC73" i="2"/>
  <c r="Q18" i="2"/>
  <c r="AC69" i="2"/>
  <c r="Q70" i="2"/>
  <c r="AC22" i="2"/>
  <c r="E69" i="2"/>
  <c r="E112" i="2"/>
  <c r="E71" i="2"/>
  <c r="Q111" i="2"/>
  <c r="E114" i="2"/>
  <c r="Q19" i="2"/>
  <c r="AC113" i="2"/>
  <c r="E68" i="2"/>
  <c r="E72" i="2"/>
  <c r="E111" i="2"/>
  <c r="Q73" i="2"/>
  <c r="Q112" i="2"/>
  <c r="E115" i="2"/>
  <c r="J30" i="2"/>
  <c r="AC20" i="2"/>
  <c r="V69" i="1"/>
  <c r="J112" i="1"/>
  <c r="AH68" i="1"/>
  <c r="V112" i="1"/>
  <c r="V23" i="1"/>
  <c r="V116" i="1"/>
  <c r="J70" i="1"/>
  <c r="AH111" i="1"/>
  <c r="J69" i="1"/>
  <c r="AH22" i="1"/>
  <c r="AH20" i="1"/>
  <c r="AH72" i="1"/>
  <c r="AC72" i="1"/>
  <c r="AH70" i="1"/>
  <c r="Q23" i="1"/>
  <c r="E18" i="1"/>
  <c r="J18" i="1"/>
  <c r="V114" i="1"/>
  <c r="Q114" i="1"/>
  <c r="J111" i="1"/>
  <c r="AH114" i="1"/>
  <c r="AH21" i="1"/>
  <c r="AC21" i="1"/>
  <c r="V19" i="1"/>
  <c r="Q73" i="1"/>
  <c r="V73" i="1"/>
  <c r="J23" i="1"/>
  <c r="J73" i="1"/>
  <c r="AH115" i="1"/>
  <c r="AC115" i="1"/>
  <c r="J20" i="1"/>
  <c r="E68" i="1"/>
  <c r="J68" i="1"/>
  <c r="AH113" i="1"/>
  <c r="V70" i="1"/>
  <c r="J19" i="1"/>
  <c r="E19" i="1"/>
  <c r="V21" i="1"/>
  <c r="V113" i="1"/>
  <c r="J22" i="1"/>
  <c r="AC116" i="1"/>
  <c r="AH116" i="1"/>
  <c r="V71" i="1"/>
  <c r="Q71" i="1"/>
  <c r="J113" i="1"/>
  <c r="AH18" i="1"/>
  <c r="AC18" i="1"/>
  <c r="J72" i="1"/>
  <c r="E115" i="1"/>
  <c r="J115" i="1"/>
  <c r="J116" i="1"/>
  <c r="E116" i="1"/>
  <c r="E79" i="2" l="1"/>
  <c r="K80" i="2" s="1"/>
  <c r="F86" i="2" s="1"/>
  <c r="Q79" i="2"/>
  <c r="W80" i="2" s="1"/>
  <c r="R86" i="2" s="1"/>
  <c r="AC29" i="2"/>
  <c r="AI30" i="2" s="1"/>
  <c r="AD36" i="2" s="1"/>
  <c r="Q122" i="2"/>
  <c r="W123" i="2" s="1"/>
  <c r="R129" i="2" s="1"/>
  <c r="AC122" i="2"/>
  <c r="AI123" i="2" s="1"/>
  <c r="AD129" i="2" s="1"/>
  <c r="E122" i="2"/>
  <c r="K123" i="2" s="1"/>
  <c r="F129" i="2" s="1"/>
  <c r="Q29" i="2"/>
  <c r="W30" i="2" s="1"/>
  <c r="R36" i="2" s="1"/>
  <c r="AC79" i="2"/>
  <c r="AI80" i="2" s="1"/>
  <c r="AD86" i="2" s="1"/>
  <c r="V123" i="1"/>
  <c r="V80" i="1"/>
  <c r="V30" i="1"/>
  <c r="J123" i="1"/>
  <c r="Q68" i="1"/>
  <c r="Q22" i="1"/>
  <c r="E114" i="1"/>
  <c r="AC69" i="1"/>
  <c r="AC73" i="1"/>
  <c r="Q18" i="1"/>
  <c r="E71" i="1"/>
  <c r="Q111" i="1"/>
  <c r="AC19" i="1"/>
  <c r="Q72" i="1"/>
  <c r="AC112" i="1"/>
  <c r="E21" i="1"/>
  <c r="AC23" i="1"/>
  <c r="AC71" i="1"/>
  <c r="Q115" i="1"/>
  <c r="Q20" i="1"/>
  <c r="AC22" i="1"/>
  <c r="AH30" i="1"/>
  <c r="AC113" i="1"/>
  <c r="E23" i="1"/>
  <c r="E111" i="1"/>
  <c r="AC111" i="1"/>
  <c r="E70" i="1"/>
  <c r="AC68" i="1"/>
  <c r="E22" i="1"/>
  <c r="AC114" i="1"/>
  <c r="AH123" i="1"/>
  <c r="Q116" i="1"/>
  <c r="AH80" i="1"/>
  <c r="Q69" i="1"/>
  <c r="E72" i="1"/>
  <c r="E113" i="1"/>
  <c r="Q113" i="1"/>
  <c r="Q21" i="1"/>
  <c r="Q70" i="1"/>
  <c r="J80" i="1"/>
  <c r="E20" i="1"/>
  <c r="E29" i="1" s="1"/>
  <c r="K30" i="1" s="1"/>
  <c r="E73" i="1"/>
  <c r="Q19" i="1"/>
  <c r="J30" i="1"/>
  <c r="AC70" i="1"/>
  <c r="AC20" i="1"/>
  <c r="E69" i="1"/>
  <c r="E79" i="1" s="1"/>
  <c r="K80" i="1" s="1"/>
  <c r="Q112" i="1"/>
  <c r="E112" i="1"/>
  <c r="E122" i="1" l="1"/>
  <c r="K123" i="1" s="1"/>
  <c r="AC29" i="1"/>
  <c r="AI30" i="1" s="1"/>
  <c r="Q29" i="1"/>
  <c r="W30" i="1" s="1"/>
  <c r="AC79" i="1"/>
  <c r="AI80" i="1" s="1"/>
  <c r="Q122" i="1"/>
  <c r="W123" i="1" s="1"/>
  <c r="AC122" i="1"/>
  <c r="AI123" i="1" s="1"/>
  <c r="Q79" i="1"/>
  <c r="W80" i="1" s="1"/>
</calcChain>
</file>

<file path=xl/sharedStrings.xml><?xml version="1.0" encoding="utf-8"?>
<sst xmlns="http://schemas.openxmlformats.org/spreadsheetml/2006/main" count="500" uniqueCount="36">
  <si>
    <t>pH 6.5</t>
  </si>
  <si>
    <t>Iron (Fe)</t>
  </si>
  <si>
    <t>Experimental</t>
  </si>
  <si>
    <t>Square difference</t>
  </si>
  <si>
    <t>Model</t>
  </si>
  <si>
    <t>0,174 (l/min)</t>
  </si>
  <si>
    <t>0,262 (l/min)</t>
  </si>
  <si>
    <t>0,523 (l/min)</t>
  </si>
  <si>
    <t>1,67 (ml/min)</t>
  </si>
  <si>
    <t>2,52(ml/min)</t>
  </si>
  <si>
    <t>5,0 (ml/min)</t>
  </si>
  <si>
    <r>
      <t>C</t>
    </r>
    <r>
      <rPr>
        <vertAlign val="subscript"/>
        <sz val="11"/>
        <color indexed="8"/>
        <rFont val="Calibri"/>
        <family val="2"/>
      </rPr>
      <t>o</t>
    </r>
    <r>
      <rPr>
        <sz val="11"/>
        <color theme="1"/>
        <rFont val="Calibri"/>
        <family val="2"/>
        <scheme val="minor"/>
      </rPr>
      <t>(mg/l)</t>
    </r>
  </si>
  <si>
    <t>Ce (mg/l)</t>
  </si>
  <si>
    <t>qe(mg/g)</t>
  </si>
  <si>
    <t>Residual ^2</t>
  </si>
  <si>
    <t>*(C9-$D$20)^2</t>
  </si>
  <si>
    <t>SUM</t>
  </si>
  <si>
    <t>SSR</t>
  </si>
  <si>
    <t>ASSR</t>
  </si>
  <si>
    <t>*average (D9:D18)</t>
  </si>
  <si>
    <t>*Sum (F9:F18)</t>
  </si>
  <si>
    <t>*SUM(J9:J18)</t>
  </si>
  <si>
    <t>Mass</t>
  </si>
  <si>
    <r>
      <t>K</t>
    </r>
    <r>
      <rPr>
        <vertAlign val="subscript"/>
        <sz val="11"/>
        <color indexed="8"/>
        <rFont val="Calibri"/>
        <family val="2"/>
      </rPr>
      <t>f</t>
    </r>
  </si>
  <si>
    <t>litres</t>
  </si>
  <si>
    <t>n</t>
  </si>
  <si>
    <t>R^2</t>
  </si>
  <si>
    <t>Notes</t>
  </si>
  <si>
    <t>use solver to get the R^2</t>
  </si>
  <si>
    <t>sum of squared residual</t>
  </si>
  <si>
    <t>Average of sum of square residual</t>
  </si>
  <si>
    <t>quess the value of Qm and b and minimise the value of SSR</t>
  </si>
  <si>
    <t>pH 7.5</t>
  </si>
  <si>
    <t>pH 8.5</t>
  </si>
  <si>
    <t>Average</t>
  </si>
  <si>
    <t>Manganese (Mn)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</si>
</sst>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indexed="8"/>
      <name val="Calibri"/>
      <family val="2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0" xfId="0" applyFill="1"/>
    <xf numFmtId="0" fontId="1" fillId="0" borderId="0" xfId="0" applyFont="1"/>
    <xf numFmtId="2" fontId="0" fillId="0" borderId="0" xfId="0" applyNumberFormat="1"/>
    <xf numFmtId="0" fontId="1" fillId="0" borderId="0" xfId="0" applyFont="1" applyAlignment="1"/>
    <xf numFmtId="0" fontId="1" fillId="0" borderId="0" xfId="0" applyFont="1" applyAlignment="1">
      <alignment horizontal="center"/>
    </xf>
    <xf numFmtId="2" fontId="0" fillId="0" borderId="0" xfId="0" applyNumberFormat="1" applyBorder="1"/>
    <xf numFmtId="0" fontId="0" fillId="0" borderId="0" xfId="0" applyBorder="1"/>
    <xf numFmtId="0" fontId="3" fillId="0" borderId="0" xfId="0" applyFont="1"/>
    <xf numFmtId="0" fontId="0" fillId="3" borderId="0" xfId="0" applyFill="1"/>
    <xf numFmtId="164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ZA"/>
              <a:t>Freundlich non-linear Isotherm 0.174l/min &amp; 1.67ml/min oxidation rate (Fe)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pH 6.5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8597840816922837"/>
                  <c:y val="-2.9898353614889048E-2"/>
                </c:manualLayout>
              </c:layout>
              <c:tx>
                <c:rich>
                  <a:bodyPr/>
                  <a:lstStyle/>
                  <a:p>
                    <a:pPr>
                      <a:defRPr sz="900" b="0" i="0" u="none" strike="noStrike" baseline="0">
                        <a:solidFill>
                          <a:srgbClr val="333333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ZA"/>
                      <a:t>y = 3E-06x + 2E-05
R² = 0,974</a:t>
                    </a:r>
                  </a:p>
                </c:rich>
              </c:tx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'[1]Freundlich Isoth(non-linear)_Fe'!$B$18:$B$23</c:f>
              <c:numCache>
                <c:formatCode>General</c:formatCode>
                <c:ptCount val="6"/>
                <c:pt idx="0">
                  <c:v>2.5</c:v>
                </c:pt>
                <c:pt idx="1">
                  <c:v>1.24</c:v>
                </c:pt>
                <c:pt idx="2">
                  <c:v>1.07</c:v>
                </c:pt>
                <c:pt idx="3">
                  <c:v>1.1000000000000001</c:v>
                </c:pt>
                <c:pt idx="4">
                  <c:v>1.1499999999999999</c:v>
                </c:pt>
                <c:pt idx="5">
                  <c:v>1.3</c:v>
                </c:pt>
              </c:numCache>
            </c:numRef>
          </c:xVal>
          <c:yVal>
            <c:numRef>
              <c:f>'[1]Freundlich Isoth(non-linear)_Fe'!$H$18:$H$23</c:f>
              <c:numCache>
                <c:formatCode>General</c:formatCode>
                <c:ptCount val="6"/>
                <c:pt idx="0">
                  <c:v>2.4784840761935558E-5</c:v>
                </c:pt>
                <c:pt idx="1">
                  <c:v>2.1011831534720762E-5</c:v>
                </c:pt>
                <c:pt idx="2">
                  <c:v>2.029463605164871E-5</c:v>
                </c:pt>
                <c:pt idx="3">
                  <c:v>2.0427239782375853E-5</c:v>
                </c:pt>
                <c:pt idx="4">
                  <c:v>2.0642227875555756E-5</c:v>
                </c:pt>
                <c:pt idx="5">
                  <c:v>2.1246985058700926E-5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996224"/>
        <c:axId val="386002496"/>
      </c:scatterChart>
      <c:valAx>
        <c:axId val="385996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Ce(mg/l)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86002496"/>
        <c:crosses val="autoZero"/>
        <c:crossBetween val="midCat"/>
      </c:valAx>
      <c:valAx>
        <c:axId val="386002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qe(mg/g)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859962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overlay val="0"/>
      <c:spPr>
        <a:noFill/>
        <a:ln w="25400">
          <a:noFill/>
        </a:ln>
      </c:spPr>
      <c:txPr>
        <a:bodyPr/>
        <a:lstStyle/>
        <a:p>
          <a:pPr>
            <a:defRPr sz="63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ZA"/>
              <a:t>Freundlich non-linear Isotherm 0.174l/min &amp; 1.67ml/min oxidation rate (Mn)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pH 6.5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8597840816922837"/>
                  <c:y val="-2.9898353614889048E-2"/>
                </c:manualLayout>
              </c:layout>
              <c:tx>
                <c:rich>
                  <a:bodyPr/>
                  <a:lstStyle/>
                  <a:p>
                    <a:pPr>
                      <a:defRPr sz="900" b="0" i="0" u="none" strike="noStrike" baseline="0">
                        <a:solidFill>
                          <a:srgbClr val="333333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ZA"/>
                      <a:t>y = 3E-06x + 2E-05
R² = 0,974</a:t>
                    </a:r>
                  </a:p>
                </c:rich>
              </c:tx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'[1]Freundlich Iso(non-linear)_Mn'!$B$18:$B$23</c:f>
              <c:numCache>
                <c:formatCode>General</c:formatCode>
                <c:ptCount val="6"/>
                <c:pt idx="0">
                  <c:v>0.3</c:v>
                </c:pt>
                <c:pt idx="1">
                  <c:v>0.4</c:v>
                </c:pt>
                <c:pt idx="2">
                  <c:v>0.63</c:v>
                </c:pt>
                <c:pt idx="3">
                  <c:v>0.6</c:v>
                </c:pt>
                <c:pt idx="4">
                  <c:v>0.5</c:v>
                </c:pt>
                <c:pt idx="5">
                  <c:v>0.5</c:v>
                </c:pt>
              </c:numCache>
            </c:numRef>
          </c:xVal>
          <c:yVal>
            <c:numRef>
              <c:f>'[1]Freundlich Iso(non-linear)_Mn'!$H$18:$H$23</c:f>
              <c:numCache>
                <c:formatCode>General</c:formatCode>
                <c:ptCount val="6"/>
                <c:pt idx="0">
                  <c:v>1.5042106140298664E-5</c:v>
                </c:pt>
                <c:pt idx="1">
                  <c:v>1.6096633960472005E-5</c:v>
                </c:pt>
                <c:pt idx="2">
                  <c:v>1.7914303373720119E-5</c:v>
                </c:pt>
                <c:pt idx="3">
                  <c:v>1.7709621407309912E-5</c:v>
                </c:pt>
                <c:pt idx="4">
                  <c:v>1.6965238617698986E-5</c:v>
                </c:pt>
                <c:pt idx="5">
                  <c:v>1.6965238617698986E-5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884984"/>
        <c:axId val="388883808"/>
      </c:scatterChart>
      <c:valAx>
        <c:axId val="388884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Ce(mg/l)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88883808"/>
        <c:crosses val="autoZero"/>
        <c:crossBetween val="midCat"/>
      </c:valAx>
      <c:valAx>
        <c:axId val="388883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qe(mg/g)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8888498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layout/>
      <c:overlay val="0"/>
      <c:spPr>
        <a:noFill/>
        <a:ln w="25400">
          <a:noFill/>
        </a:ln>
      </c:spPr>
      <c:txPr>
        <a:bodyPr/>
        <a:lstStyle/>
        <a:p>
          <a:pPr>
            <a:defRPr sz="63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ZA"/>
              <a:t>Freundlich non-linear Isotherm 0.262l/min &amp; 2.52 ml/min oxidation rate (Mn)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pH 6.5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0538451443569553"/>
                  <c:y val="3.2407407407407406E-3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333333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'[1]Freundlich Iso(non-linear)_Mn'!$N$18:$N$23</c:f>
              <c:numCache>
                <c:formatCode>General</c:formatCode>
                <c:ptCount val="6"/>
                <c:pt idx="0">
                  <c:v>0.2</c:v>
                </c:pt>
                <c:pt idx="1">
                  <c:v>0.2</c:v>
                </c:pt>
                <c:pt idx="2">
                  <c:v>0.37</c:v>
                </c:pt>
                <c:pt idx="3">
                  <c:v>0.3</c:v>
                </c:pt>
                <c:pt idx="4">
                  <c:v>0.3</c:v>
                </c:pt>
                <c:pt idx="5">
                  <c:v>0.37</c:v>
                </c:pt>
              </c:numCache>
            </c:numRef>
          </c:xVal>
          <c:yVal>
            <c:numRef>
              <c:f>'[1]Freundlich Iso(non-linear)_Mn'!$T$18:$T$23</c:f>
              <c:numCache>
                <c:formatCode>General</c:formatCode>
                <c:ptCount val="6"/>
                <c:pt idx="0">
                  <c:v>1.3672075250293847E-5</c:v>
                </c:pt>
                <c:pt idx="1">
                  <c:v>1.3672075250293847E-5</c:v>
                </c:pt>
                <c:pt idx="2">
                  <c:v>1.5803764131716135E-5</c:v>
                </c:pt>
                <c:pt idx="3">
                  <c:v>1.5042106140298664E-5</c:v>
                </c:pt>
                <c:pt idx="4">
                  <c:v>1.5042106140298664E-5</c:v>
                </c:pt>
                <c:pt idx="5">
                  <c:v>1.5803764131716135E-5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885376"/>
        <c:axId val="388885768"/>
      </c:scatterChart>
      <c:valAx>
        <c:axId val="388885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Ce(mg/l)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88885768"/>
        <c:crosses val="autoZero"/>
        <c:crossBetween val="midCat"/>
      </c:valAx>
      <c:valAx>
        <c:axId val="388885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qe(mg/g)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88885376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layout/>
      <c:overlay val="0"/>
      <c:spPr>
        <a:noFill/>
        <a:ln w="25400">
          <a:noFill/>
        </a:ln>
      </c:spPr>
      <c:txPr>
        <a:bodyPr/>
        <a:lstStyle/>
        <a:p>
          <a:pPr>
            <a:defRPr sz="63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ZA"/>
              <a:t>Freundlich non-linear Isotherm 0.523l/min &amp; 5.0ml/min oxidation rate (Mn)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pH 6.5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5873818897637796"/>
                  <c:y val="-1.5277777777777777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333333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'[1]Freundlich Iso(non-linear)_Mn'!$Z$18:$Z$23</c:f>
              <c:numCache>
                <c:formatCode>General</c:formatCode>
                <c:ptCount val="6"/>
                <c:pt idx="0">
                  <c:v>0.5</c:v>
                </c:pt>
                <c:pt idx="1">
                  <c:v>0.6</c:v>
                </c:pt>
                <c:pt idx="2">
                  <c:v>0.63</c:v>
                </c:pt>
                <c:pt idx="3">
                  <c:v>0.6</c:v>
                </c:pt>
                <c:pt idx="4">
                  <c:v>0.4</c:v>
                </c:pt>
                <c:pt idx="5">
                  <c:v>0.5</c:v>
                </c:pt>
              </c:numCache>
            </c:numRef>
          </c:xVal>
          <c:yVal>
            <c:numRef>
              <c:f>'[1]Freundlich Iso(non-linear)_Mn'!$AF$18:$AF$23</c:f>
              <c:numCache>
                <c:formatCode>General</c:formatCode>
                <c:ptCount val="6"/>
                <c:pt idx="0">
                  <c:v>1.6965238617698986E-5</c:v>
                </c:pt>
                <c:pt idx="1">
                  <c:v>1.7709621407309912E-5</c:v>
                </c:pt>
                <c:pt idx="2">
                  <c:v>1.7914303373720119E-5</c:v>
                </c:pt>
                <c:pt idx="3">
                  <c:v>1.7709621407309912E-5</c:v>
                </c:pt>
                <c:pt idx="4">
                  <c:v>1.6096633960472005E-5</c:v>
                </c:pt>
                <c:pt idx="5">
                  <c:v>1.6965238617698986E-5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998576"/>
        <c:axId val="379871088"/>
      </c:scatterChart>
      <c:valAx>
        <c:axId val="385998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Ce(mg/l)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79871088"/>
        <c:crosses val="autoZero"/>
        <c:crossBetween val="midCat"/>
      </c:valAx>
      <c:valAx>
        <c:axId val="379871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qe(mg/g)</a:t>
                </a:r>
              </a:p>
            </c:rich>
          </c:tx>
          <c:layout>
            <c:manualLayout>
              <c:xMode val="edge"/>
              <c:yMode val="edge"/>
              <c:x val="3.3333333333333333E-2"/>
              <c:y val="0.384992344706911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85998576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layout/>
      <c:overlay val="0"/>
      <c:spPr>
        <a:noFill/>
        <a:ln w="25400">
          <a:noFill/>
        </a:ln>
      </c:spPr>
      <c:txPr>
        <a:bodyPr/>
        <a:lstStyle/>
        <a:p>
          <a:pPr>
            <a:defRPr sz="63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ZA"/>
              <a:t>Freundlich non-linear Isotherm 0.523l/min &amp; 5.0ml/min oxidation rate (Mn)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pH 7.5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2992672790901136"/>
                  <c:y val="1.712962962962963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333333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'[1]Freundlich Isoth(non-linear)_Fe'!$Z$68:$Z$73</c:f>
              <c:numCache>
                <c:formatCode>General</c:formatCode>
                <c:ptCount val="6"/>
                <c:pt idx="0">
                  <c:v>1.6</c:v>
                </c:pt>
                <c:pt idx="1">
                  <c:v>1.5</c:v>
                </c:pt>
                <c:pt idx="2">
                  <c:v>1.24</c:v>
                </c:pt>
                <c:pt idx="3">
                  <c:v>1.2</c:v>
                </c:pt>
                <c:pt idx="4">
                  <c:v>1.1000000000000001</c:v>
                </c:pt>
                <c:pt idx="5">
                  <c:v>1.1100000000000001</c:v>
                </c:pt>
              </c:numCache>
            </c:numRef>
          </c:xVal>
          <c:yVal>
            <c:numRef>
              <c:f>'[1]Freundlich Isoth(non-linear)_Fe'!$AF$68:$AF$73</c:f>
              <c:numCache>
                <c:formatCode>General</c:formatCode>
                <c:ptCount val="6"/>
                <c:pt idx="0">
                  <c:v>2.2311888176954042E-5</c:v>
                </c:pt>
                <c:pt idx="1">
                  <c:v>2.1975299835894735E-5</c:v>
                </c:pt>
                <c:pt idx="2">
                  <c:v>2.1011831534720762E-5</c:v>
                </c:pt>
                <c:pt idx="3">
                  <c:v>2.0850184639371411E-5</c:v>
                </c:pt>
                <c:pt idx="4">
                  <c:v>2.0427239782375853E-5</c:v>
                </c:pt>
                <c:pt idx="5">
                  <c:v>2.0470826444368885E-5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276696"/>
        <c:axId val="390274736"/>
      </c:scatterChart>
      <c:valAx>
        <c:axId val="390276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Ce(mg/l)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90274736"/>
        <c:crosses val="autoZero"/>
        <c:crossBetween val="midCat"/>
      </c:valAx>
      <c:valAx>
        <c:axId val="390274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qe(mg/g)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90276696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layout/>
      <c:overlay val="0"/>
      <c:spPr>
        <a:noFill/>
        <a:ln w="25400">
          <a:noFill/>
        </a:ln>
      </c:spPr>
      <c:txPr>
        <a:bodyPr/>
        <a:lstStyle/>
        <a:p>
          <a:pPr>
            <a:defRPr sz="63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ZA"/>
              <a:t>Freundlich non-linear Isotherm 0.262l/min &amp; 2.52 ml/min oxidation rate (Mn)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pH 7.5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1065879265091864"/>
                  <c:y val="2.1759259259259259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333333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'[1]Freundlich Iso(non-linear)_Mn'!$N$68:$N$73</c:f>
              <c:numCache>
                <c:formatCode>General</c:formatCode>
                <c:ptCount val="6"/>
                <c:pt idx="0">
                  <c:v>0.37</c:v>
                </c:pt>
                <c:pt idx="1">
                  <c:v>0.3</c:v>
                </c:pt>
                <c:pt idx="2">
                  <c:v>0.33</c:v>
                </c:pt>
                <c:pt idx="3">
                  <c:v>0.4</c:v>
                </c:pt>
                <c:pt idx="4">
                  <c:v>0.4</c:v>
                </c:pt>
                <c:pt idx="5">
                  <c:v>0.3</c:v>
                </c:pt>
              </c:numCache>
            </c:numRef>
          </c:xVal>
          <c:yVal>
            <c:numRef>
              <c:f>'[1]Freundlich Iso(non-linear)_Mn'!$T$68:$T$73</c:f>
              <c:numCache>
                <c:formatCode>General</c:formatCode>
                <c:ptCount val="6"/>
                <c:pt idx="0">
                  <c:v>1.5803764131716135E-5</c:v>
                </c:pt>
                <c:pt idx="1">
                  <c:v>1.5042106140298664E-5</c:v>
                </c:pt>
                <c:pt idx="2">
                  <c:v>1.538359135934224E-5</c:v>
                </c:pt>
                <c:pt idx="3">
                  <c:v>1.6096633960472005E-5</c:v>
                </c:pt>
                <c:pt idx="4">
                  <c:v>1.6096633960472005E-5</c:v>
                </c:pt>
                <c:pt idx="5">
                  <c:v>1.5042106140298664E-5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275520"/>
        <c:axId val="390275912"/>
      </c:scatterChart>
      <c:valAx>
        <c:axId val="390275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Ce(mg/l)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90275912"/>
        <c:crosses val="autoZero"/>
        <c:crossBetween val="midCat"/>
      </c:valAx>
      <c:valAx>
        <c:axId val="390275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qe(mg/g)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9027552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layout/>
      <c:overlay val="0"/>
      <c:spPr>
        <a:noFill/>
        <a:ln w="25400">
          <a:noFill/>
        </a:ln>
      </c:spPr>
      <c:txPr>
        <a:bodyPr/>
        <a:lstStyle/>
        <a:p>
          <a:pPr>
            <a:defRPr sz="63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ZA"/>
              <a:t>Freundlich non-linear Isotherm 0.174l/min &amp; 1.67ml/min oxidation rate (Mn)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pH 7.5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2949037620297463"/>
                  <c:y val="-2.9166666666666667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333333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'[1]Freundlich Iso(non-linear)_Mn'!$B$68:$B$73</c:f>
              <c:numCache>
                <c:formatCode>General</c:formatCode>
                <c:ptCount val="6"/>
                <c:pt idx="0">
                  <c:v>0.53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0.47</c:v>
                </c:pt>
              </c:numCache>
            </c:numRef>
          </c:xVal>
          <c:yVal>
            <c:numRef>
              <c:f>'[1]Freundlich Iso(non-linear)_Mn'!$H$68:$H$73</c:f>
              <c:numCache>
                <c:formatCode>General</c:formatCode>
                <c:ptCount val="6"/>
                <c:pt idx="0">
                  <c:v>1.7199672660056463E-5</c:v>
                </c:pt>
                <c:pt idx="1">
                  <c:v>1.6965238617698986E-5</c:v>
                </c:pt>
                <c:pt idx="2">
                  <c:v>1.6965238617698986E-5</c:v>
                </c:pt>
                <c:pt idx="3">
                  <c:v>1.6965238617698986E-5</c:v>
                </c:pt>
                <c:pt idx="4">
                  <c:v>1.6965238617698986E-5</c:v>
                </c:pt>
                <c:pt idx="5">
                  <c:v>1.6719791680667051E-5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277088"/>
        <c:axId val="390277480"/>
      </c:scatterChart>
      <c:valAx>
        <c:axId val="390277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Ce(mg/l)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90277480"/>
        <c:crosses val="autoZero"/>
        <c:crossBetween val="midCat"/>
      </c:valAx>
      <c:valAx>
        <c:axId val="390277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qe(mg/g)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9027708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layout/>
      <c:overlay val="0"/>
      <c:spPr>
        <a:noFill/>
        <a:ln w="25400">
          <a:noFill/>
        </a:ln>
      </c:spPr>
      <c:txPr>
        <a:bodyPr/>
        <a:lstStyle/>
        <a:p>
          <a:pPr>
            <a:defRPr sz="63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ZA"/>
              <a:t>Freundlich non-linear Isotherm 0.174l/min &amp; 1.67ml/min oxidation rate (Mn)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pH 8.5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2225393700787403"/>
                  <c:y val="-2.6326917468649752E-3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333333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'[1]Freundlich Iso(non-linear)_Mn'!$B$111:$B$116</c:f>
              <c:numCache>
                <c:formatCode>General</c:formatCode>
                <c:ptCount val="6"/>
                <c:pt idx="0">
                  <c:v>0.53333333333333333</c:v>
                </c:pt>
                <c:pt idx="1">
                  <c:v>0.56666666666666676</c:v>
                </c:pt>
                <c:pt idx="2">
                  <c:v>0.46666666666666662</c:v>
                </c:pt>
                <c:pt idx="3">
                  <c:v>0.33333333333333331</c:v>
                </c:pt>
                <c:pt idx="4">
                  <c:v>0.43333333333333335</c:v>
                </c:pt>
                <c:pt idx="5">
                  <c:v>0.53333333333333333</c:v>
                </c:pt>
              </c:numCache>
            </c:numRef>
          </c:xVal>
          <c:yVal>
            <c:numRef>
              <c:f>'[1]Freundlich Iso(non-linear)_Mn'!$H$111:$H$116</c:f>
              <c:numCache>
                <c:formatCode>General</c:formatCode>
                <c:ptCount val="6"/>
                <c:pt idx="0">
                  <c:v>1.7225089521424967E-5</c:v>
                </c:pt>
                <c:pt idx="1">
                  <c:v>1.7472806124272493E-5</c:v>
                </c:pt>
                <c:pt idx="2">
                  <c:v>1.6691786865078354E-5</c:v>
                </c:pt>
                <c:pt idx="3">
                  <c:v>1.5420049350600197E-5</c:v>
                </c:pt>
                <c:pt idx="4">
                  <c:v>1.6402969430194807E-5</c:v>
                </c:pt>
                <c:pt idx="5">
                  <c:v>1.7225089521424967E-5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729280"/>
        <c:axId val="390732808"/>
      </c:scatterChart>
      <c:valAx>
        <c:axId val="390729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Ce(mg/l)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90732808"/>
        <c:crosses val="autoZero"/>
        <c:crossBetween val="midCat"/>
      </c:valAx>
      <c:valAx>
        <c:axId val="390732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qe(mg/g)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9072928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layout/>
      <c:overlay val="0"/>
      <c:spPr>
        <a:noFill/>
        <a:ln w="25400">
          <a:noFill/>
        </a:ln>
      </c:spPr>
      <c:txPr>
        <a:bodyPr/>
        <a:lstStyle/>
        <a:p>
          <a:pPr>
            <a:defRPr sz="63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ZA"/>
              <a:t>Freundlich non-linear Isotherm 0.262l/min &amp; 2.52 ml/min oxidation rate (Mn)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pH 8.5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1424999999999997"/>
                  <c:y val="-2.2499999999999999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333333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'[1]Freundlich Iso(non-linear)_Mn'!$N$111:$N$116</c:f>
              <c:numCache>
                <c:formatCode>General</c:formatCode>
                <c:ptCount val="6"/>
                <c:pt idx="0">
                  <c:v>0.53333333333333333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0.46666666666666662</c:v>
                </c:pt>
                <c:pt idx="5">
                  <c:v>0.53333333333333333</c:v>
                </c:pt>
              </c:numCache>
            </c:numRef>
          </c:xVal>
          <c:yVal>
            <c:numRef>
              <c:f>'[1]Freundlich Iso(non-linear)_Mn'!$T$111:$T$116</c:f>
              <c:numCache>
                <c:formatCode>General</c:formatCode>
                <c:ptCount val="6"/>
                <c:pt idx="0">
                  <c:v>1.7225089521424967E-5</c:v>
                </c:pt>
                <c:pt idx="1">
                  <c:v>1.6965238617698986E-5</c:v>
                </c:pt>
                <c:pt idx="2">
                  <c:v>1.6965238617698986E-5</c:v>
                </c:pt>
                <c:pt idx="3">
                  <c:v>1.6965238617698986E-5</c:v>
                </c:pt>
                <c:pt idx="4">
                  <c:v>1.6691786865078354E-5</c:v>
                </c:pt>
                <c:pt idx="5">
                  <c:v>1.7225089521424967E-5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730064"/>
        <c:axId val="390730848"/>
      </c:scatterChart>
      <c:valAx>
        <c:axId val="390730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Ce(mg/l)</a:t>
                </a:r>
              </a:p>
            </c:rich>
          </c:tx>
          <c:layout>
            <c:manualLayout>
              <c:xMode val="edge"/>
              <c:yMode val="edge"/>
              <c:x val="0.38997763323062878"/>
              <c:y val="0.9018285214348206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90730848"/>
        <c:crosses val="autoZero"/>
        <c:crossBetween val="midCat"/>
      </c:valAx>
      <c:valAx>
        <c:axId val="390730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qe(mg/g)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9073006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layout/>
      <c:overlay val="0"/>
      <c:spPr>
        <a:noFill/>
        <a:ln w="25400">
          <a:noFill/>
        </a:ln>
      </c:spPr>
      <c:txPr>
        <a:bodyPr/>
        <a:lstStyle/>
        <a:p>
          <a:pPr>
            <a:defRPr sz="63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ZA"/>
              <a:t>Freundlich non-linear Isotherm 0.523l/min &amp; 5.0ml/min oxidation rate (Mn)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pH 8.5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3161964129483812"/>
                  <c:y val="-1.5277777777777777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333333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'[1]Freundlich Iso(non-linear)_Mn'!$Z$111:$Z$116</c:f>
              <c:numCache>
                <c:formatCode>General</c:formatCode>
                <c:ptCount val="6"/>
                <c:pt idx="0">
                  <c:v>0.6333333333333333</c:v>
                </c:pt>
                <c:pt idx="1">
                  <c:v>0.5</c:v>
                </c:pt>
                <c:pt idx="2">
                  <c:v>0.56666666666666676</c:v>
                </c:pt>
                <c:pt idx="3">
                  <c:v>0.56666666666666676</c:v>
                </c:pt>
                <c:pt idx="4">
                  <c:v>0.6333333333333333</c:v>
                </c:pt>
                <c:pt idx="5">
                  <c:v>0.6</c:v>
                </c:pt>
              </c:numCache>
            </c:numRef>
          </c:xVal>
          <c:yVal>
            <c:numRef>
              <c:f>'[1]Freundlich Iso(non-linear)_Mn'!$AF$111:$AF$116</c:f>
              <c:numCache>
                <c:formatCode>General</c:formatCode>
                <c:ptCount val="6"/>
                <c:pt idx="0">
                  <c:v>1.793658269450696E-5</c:v>
                </c:pt>
                <c:pt idx="1">
                  <c:v>1.6965238617698986E-5</c:v>
                </c:pt>
                <c:pt idx="2">
                  <c:v>1.7472806124272493E-5</c:v>
                </c:pt>
                <c:pt idx="3">
                  <c:v>1.7472806124272493E-5</c:v>
                </c:pt>
                <c:pt idx="4">
                  <c:v>1.793658269450696E-5</c:v>
                </c:pt>
                <c:pt idx="5">
                  <c:v>1.7709621407309912E-5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728496"/>
        <c:axId val="390726144"/>
      </c:scatterChart>
      <c:valAx>
        <c:axId val="390728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Ce(mg/l)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90726144"/>
        <c:crosses val="autoZero"/>
        <c:crossBetween val="midCat"/>
      </c:valAx>
      <c:valAx>
        <c:axId val="390726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qe(mg/g)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90728496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layout/>
      <c:overlay val="0"/>
      <c:spPr>
        <a:noFill/>
        <a:ln w="25400">
          <a:noFill/>
        </a:ln>
      </c:spPr>
      <c:txPr>
        <a:bodyPr/>
        <a:lstStyle/>
        <a:p>
          <a:pPr>
            <a:defRPr sz="63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ZA"/>
              <a:t>Freundlich non-linear Isotherm 0.174l/min &amp; 1.67ml/min oxidation rate (Fe)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pH 6.5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8597840816922837"/>
                  <c:y val="-2.9898353614889048E-2"/>
                </c:manualLayout>
              </c:layout>
              <c:tx>
                <c:rich>
                  <a:bodyPr/>
                  <a:lstStyle/>
                  <a:p>
                    <a:pPr>
                      <a:defRPr sz="900" b="0" i="0" u="none" strike="noStrike" baseline="0">
                        <a:solidFill>
                          <a:srgbClr val="333333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ZA"/>
                      <a:t>y = 3E-06x + 2E-05
R² = 0,974</a:t>
                    </a:r>
                  </a:p>
                </c:rich>
              </c:tx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'[1]Freundlich Isoth(non-linear)_Fe'!$B$18:$B$23</c:f>
              <c:numCache>
                <c:formatCode>General</c:formatCode>
                <c:ptCount val="6"/>
                <c:pt idx="0">
                  <c:v>2.5</c:v>
                </c:pt>
                <c:pt idx="1">
                  <c:v>1.24</c:v>
                </c:pt>
                <c:pt idx="2">
                  <c:v>1.07</c:v>
                </c:pt>
                <c:pt idx="3">
                  <c:v>1.1000000000000001</c:v>
                </c:pt>
                <c:pt idx="4">
                  <c:v>1.1499999999999999</c:v>
                </c:pt>
                <c:pt idx="5">
                  <c:v>1.3</c:v>
                </c:pt>
              </c:numCache>
            </c:numRef>
          </c:xVal>
          <c:yVal>
            <c:numRef>
              <c:f>'[1]Freundlich Isoth(non-linear)_Fe'!$H$18:$H$23</c:f>
              <c:numCache>
                <c:formatCode>General</c:formatCode>
                <c:ptCount val="6"/>
                <c:pt idx="0">
                  <c:v>2.4784840761935558E-5</c:v>
                </c:pt>
                <c:pt idx="1">
                  <c:v>2.1011831534720762E-5</c:v>
                </c:pt>
                <c:pt idx="2">
                  <c:v>2.029463605164871E-5</c:v>
                </c:pt>
                <c:pt idx="3">
                  <c:v>2.0427239782375853E-5</c:v>
                </c:pt>
                <c:pt idx="4">
                  <c:v>2.0642227875555756E-5</c:v>
                </c:pt>
                <c:pt idx="5">
                  <c:v>2.1246985058700926E-5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725752"/>
        <c:axId val="390726536"/>
      </c:scatterChart>
      <c:valAx>
        <c:axId val="390725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Ce(mg/l)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90726536"/>
        <c:crosses val="autoZero"/>
        <c:crossBetween val="midCat"/>
      </c:valAx>
      <c:valAx>
        <c:axId val="390726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qe(mg/g)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9072575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layout/>
      <c:overlay val="0"/>
      <c:spPr>
        <a:noFill/>
        <a:ln w="25400">
          <a:noFill/>
        </a:ln>
      </c:spPr>
      <c:txPr>
        <a:bodyPr/>
        <a:lstStyle/>
        <a:p>
          <a:pPr>
            <a:defRPr sz="63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ZA"/>
              <a:t>Freundlich non-linear Isotherm 0.262l/min &amp; 2.52 ml/min oxidation rate (Fe)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pH 6.5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0538451443569553"/>
                  <c:y val="3.2407407407407406E-3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333333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'[1]Freundlich Isoth(non-linear)_Fe'!$N$18:$N$23</c:f>
              <c:numCache>
                <c:formatCode>General</c:formatCode>
                <c:ptCount val="6"/>
                <c:pt idx="0">
                  <c:v>2.8</c:v>
                </c:pt>
                <c:pt idx="1">
                  <c:v>2.6</c:v>
                </c:pt>
                <c:pt idx="2">
                  <c:v>2.38</c:v>
                </c:pt>
                <c:pt idx="3">
                  <c:v>1.8</c:v>
                </c:pt>
                <c:pt idx="4">
                  <c:v>2</c:v>
                </c:pt>
                <c:pt idx="5">
                  <c:v>1.71</c:v>
                </c:pt>
              </c:numCache>
            </c:numRef>
          </c:xVal>
          <c:yVal>
            <c:numRef>
              <c:f>'[1]Freundlich Isoth(non-linear)_Fe'!$T$18:$T$23</c:f>
              <c:numCache>
                <c:formatCode>General</c:formatCode>
                <c:ptCount val="6"/>
                <c:pt idx="0">
                  <c:v>2.5455304460121241E-5</c:v>
                </c:pt>
                <c:pt idx="1">
                  <c:v>2.5014852170754113E-5</c:v>
                </c:pt>
                <c:pt idx="2">
                  <c:v>2.4499349995994952E-5</c:v>
                </c:pt>
                <c:pt idx="3">
                  <c:v>2.2939508790628466E-5</c:v>
                </c:pt>
                <c:pt idx="4">
                  <c:v>2.3515879646824156E-5</c:v>
                </c:pt>
                <c:pt idx="5">
                  <c:v>2.2664045129562632E-5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6002104"/>
        <c:axId val="385998968"/>
      </c:scatterChart>
      <c:valAx>
        <c:axId val="386002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Ce(mg/l)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85998968"/>
        <c:crosses val="autoZero"/>
        <c:crossBetween val="midCat"/>
      </c:valAx>
      <c:valAx>
        <c:axId val="385998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qe(mg/g)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8600210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overlay val="0"/>
      <c:spPr>
        <a:noFill/>
        <a:ln w="25400">
          <a:noFill/>
        </a:ln>
      </c:spPr>
      <c:txPr>
        <a:bodyPr/>
        <a:lstStyle/>
        <a:p>
          <a:pPr>
            <a:defRPr sz="63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ZA"/>
              <a:t>Freundlich non-linear Isotherm 0.262l/min &amp; 2.52 ml/min oxidation rate (Fe)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pH 6.5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0538451443569553"/>
                  <c:y val="3.2407407407407406E-3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333333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'[1]Freundlich Isoth(non-linear)_Fe'!$N$18:$N$23</c:f>
              <c:numCache>
                <c:formatCode>General</c:formatCode>
                <c:ptCount val="6"/>
                <c:pt idx="0">
                  <c:v>2.8</c:v>
                </c:pt>
                <c:pt idx="1">
                  <c:v>2.6</c:v>
                </c:pt>
                <c:pt idx="2">
                  <c:v>2.38</c:v>
                </c:pt>
                <c:pt idx="3">
                  <c:v>1.8</c:v>
                </c:pt>
                <c:pt idx="4">
                  <c:v>2</c:v>
                </c:pt>
                <c:pt idx="5">
                  <c:v>1.71</c:v>
                </c:pt>
              </c:numCache>
            </c:numRef>
          </c:xVal>
          <c:yVal>
            <c:numRef>
              <c:f>'[1]Freundlich Isoth(non-linear)_Fe'!$T$18:$T$23</c:f>
              <c:numCache>
                <c:formatCode>General</c:formatCode>
                <c:ptCount val="6"/>
                <c:pt idx="0">
                  <c:v>2.5455304460121241E-5</c:v>
                </c:pt>
                <c:pt idx="1">
                  <c:v>2.5014852170754113E-5</c:v>
                </c:pt>
                <c:pt idx="2">
                  <c:v>2.4499349995994952E-5</c:v>
                </c:pt>
                <c:pt idx="3">
                  <c:v>2.2939508790628466E-5</c:v>
                </c:pt>
                <c:pt idx="4">
                  <c:v>2.3515879646824156E-5</c:v>
                </c:pt>
                <c:pt idx="5">
                  <c:v>2.2664045129562632E-5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728888"/>
        <c:axId val="390730456"/>
      </c:scatterChart>
      <c:valAx>
        <c:axId val="390728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Ce(mg/l)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90730456"/>
        <c:crosses val="autoZero"/>
        <c:crossBetween val="midCat"/>
      </c:valAx>
      <c:valAx>
        <c:axId val="390730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qe(mg/g)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9072888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layout/>
      <c:overlay val="0"/>
      <c:spPr>
        <a:noFill/>
        <a:ln w="25400">
          <a:noFill/>
        </a:ln>
      </c:spPr>
      <c:txPr>
        <a:bodyPr/>
        <a:lstStyle/>
        <a:p>
          <a:pPr>
            <a:defRPr sz="63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ZA"/>
              <a:t>Freundlich non-linear Isotherm 0.523l/min &amp; 5.0ml/min oxidation rate (Fe)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pH 6.5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5873818897637796"/>
                  <c:y val="-1.5277777777777777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333333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'[1]Freundlich Isoth(non-linear)_Fe'!$Z$18:$Z$23</c:f>
              <c:numCache>
                <c:formatCode>General</c:formatCode>
                <c:ptCount val="6"/>
                <c:pt idx="0">
                  <c:v>2.2000000000000002</c:v>
                </c:pt>
                <c:pt idx="1">
                  <c:v>2.2000000000000002</c:v>
                </c:pt>
                <c:pt idx="2">
                  <c:v>2.29</c:v>
                </c:pt>
                <c:pt idx="3">
                  <c:v>2.2000000000000002</c:v>
                </c:pt>
                <c:pt idx="4">
                  <c:v>2.4</c:v>
                </c:pt>
                <c:pt idx="5">
                  <c:v>2.56</c:v>
                </c:pt>
              </c:numCache>
            </c:numRef>
          </c:xVal>
          <c:yVal>
            <c:numRef>
              <c:f>'[1]Freundlich Isoth(non-linear)_Fe'!$AF$18:$AF$23</c:f>
              <c:numCache>
                <c:formatCode>General</c:formatCode>
                <c:ptCount val="6"/>
                <c:pt idx="0">
                  <c:v>2.4049736092012006E-5</c:v>
                </c:pt>
                <c:pt idx="1">
                  <c:v>2.4049736092012006E-5</c:v>
                </c:pt>
                <c:pt idx="2">
                  <c:v>2.4277921132151869E-5</c:v>
                </c:pt>
                <c:pt idx="3">
                  <c:v>2.4049736092012006E-5</c:v>
                </c:pt>
                <c:pt idx="4">
                  <c:v>2.4547684532456354E-5</c:v>
                </c:pt>
                <c:pt idx="5">
                  <c:v>2.4923673232284274E-5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732416"/>
        <c:axId val="390726928"/>
      </c:scatterChart>
      <c:valAx>
        <c:axId val="390732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Ce(mg/l)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90726928"/>
        <c:crosses val="autoZero"/>
        <c:crossBetween val="midCat"/>
      </c:valAx>
      <c:valAx>
        <c:axId val="390726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qe(mg/g)</a:t>
                </a:r>
              </a:p>
            </c:rich>
          </c:tx>
          <c:layout>
            <c:manualLayout>
              <c:xMode val="edge"/>
              <c:yMode val="edge"/>
              <c:x val="3.3333333333333333E-2"/>
              <c:y val="0.384992344706911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90732416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layout/>
      <c:overlay val="0"/>
      <c:spPr>
        <a:noFill/>
        <a:ln w="25400">
          <a:noFill/>
        </a:ln>
      </c:spPr>
      <c:txPr>
        <a:bodyPr/>
        <a:lstStyle/>
        <a:p>
          <a:pPr>
            <a:defRPr sz="63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ZA"/>
              <a:t>Freundlich non-linear Isotherm 0.523l/min &amp; 5.0ml/min oxidation rate (Fe)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pH 7.5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2992672790901136"/>
                  <c:y val="1.712962962962963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333333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'[1]Freundlich Isoth(non-linear)_Fe'!$Z$68:$Z$73</c:f>
              <c:numCache>
                <c:formatCode>General</c:formatCode>
                <c:ptCount val="6"/>
                <c:pt idx="0">
                  <c:v>1.6</c:v>
                </c:pt>
                <c:pt idx="1">
                  <c:v>1.5</c:v>
                </c:pt>
                <c:pt idx="2">
                  <c:v>1.24</c:v>
                </c:pt>
                <c:pt idx="3">
                  <c:v>1.2</c:v>
                </c:pt>
                <c:pt idx="4">
                  <c:v>1.1000000000000001</c:v>
                </c:pt>
                <c:pt idx="5">
                  <c:v>1.1100000000000001</c:v>
                </c:pt>
              </c:numCache>
            </c:numRef>
          </c:xVal>
          <c:yVal>
            <c:numRef>
              <c:f>'[1]Freundlich Isoth(non-linear)_Fe'!$AF$68:$AF$73</c:f>
              <c:numCache>
                <c:formatCode>General</c:formatCode>
                <c:ptCount val="6"/>
                <c:pt idx="0">
                  <c:v>2.2311888176954042E-5</c:v>
                </c:pt>
                <c:pt idx="1">
                  <c:v>2.1975299835894735E-5</c:v>
                </c:pt>
                <c:pt idx="2">
                  <c:v>2.1011831534720762E-5</c:v>
                </c:pt>
                <c:pt idx="3">
                  <c:v>2.0850184639371411E-5</c:v>
                </c:pt>
                <c:pt idx="4">
                  <c:v>2.0427239782375853E-5</c:v>
                </c:pt>
                <c:pt idx="5">
                  <c:v>2.0470826444368885E-5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727712"/>
        <c:axId val="390728104"/>
      </c:scatterChart>
      <c:valAx>
        <c:axId val="390727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Ce(mg/l)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90728104"/>
        <c:crosses val="autoZero"/>
        <c:crossBetween val="midCat"/>
      </c:valAx>
      <c:valAx>
        <c:axId val="390728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qe(mg/g)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9072771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layout/>
      <c:overlay val="0"/>
      <c:spPr>
        <a:noFill/>
        <a:ln w="25400">
          <a:noFill/>
        </a:ln>
      </c:spPr>
      <c:txPr>
        <a:bodyPr/>
        <a:lstStyle/>
        <a:p>
          <a:pPr>
            <a:defRPr sz="63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ZA"/>
              <a:t>Freundlich non-linear Isotherm 0.262l/min &amp; 2.52 ml/min oxidation rate (Fe)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pH 7.5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1065879265091864"/>
                  <c:y val="2.1759259259259259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333333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'[1]Freundlich Isoth(non-linear)_Fe'!$N$68:$N$73</c:f>
              <c:numCache>
                <c:formatCode>General</c:formatCode>
                <c:ptCount val="6"/>
                <c:pt idx="0">
                  <c:v>1.63</c:v>
                </c:pt>
                <c:pt idx="1">
                  <c:v>1.2</c:v>
                </c:pt>
                <c:pt idx="2">
                  <c:v>0.89</c:v>
                </c:pt>
                <c:pt idx="3">
                  <c:v>0.9</c:v>
                </c:pt>
                <c:pt idx="4">
                  <c:v>0.9</c:v>
                </c:pt>
                <c:pt idx="5">
                  <c:v>0.89</c:v>
                </c:pt>
              </c:numCache>
            </c:numRef>
          </c:xVal>
          <c:yVal>
            <c:numRef>
              <c:f>'[1]Freundlich Isoth(non-linear)_Fe'!$T$68:$T$73</c:f>
              <c:numCache>
                <c:formatCode>General</c:formatCode>
                <c:ptCount val="6"/>
                <c:pt idx="0">
                  <c:v>2.2409721829788526E-5</c:v>
                </c:pt>
                <c:pt idx="1">
                  <c:v>2.0850184639371411E-5</c:v>
                </c:pt>
                <c:pt idx="2">
                  <c:v>1.9433033145074594E-5</c:v>
                </c:pt>
                <c:pt idx="3">
                  <c:v>1.9484240690346972E-5</c:v>
                </c:pt>
                <c:pt idx="4">
                  <c:v>1.9484240690346972E-5</c:v>
                </c:pt>
                <c:pt idx="5">
                  <c:v>1.9433033145074594E-5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7952440"/>
        <c:axId val="387952832"/>
      </c:scatterChart>
      <c:valAx>
        <c:axId val="387952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Ce(mg/l)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87952832"/>
        <c:crosses val="autoZero"/>
        <c:crossBetween val="midCat"/>
      </c:valAx>
      <c:valAx>
        <c:axId val="387952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qe(mg/g)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8795244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layout/>
      <c:overlay val="0"/>
      <c:spPr>
        <a:noFill/>
        <a:ln w="25400">
          <a:noFill/>
        </a:ln>
      </c:spPr>
      <c:txPr>
        <a:bodyPr/>
        <a:lstStyle/>
        <a:p>
          <a:pPr>
            <a:defRPr sz="63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ZA"/>
              <a:t>Freundlich non-linear Isotherm 0.174l/min &amp; 1.67ml/min oxidation rate (Fe)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pH 7.5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2949037620297463"/>
                  <c:y val="-2.9166666666666667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333333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'[1]Freundlich Isoth(non-linear)_Fe'!$B$68:$B$73</c:f>
              <c:numCache>
                <c:formatCode>General</c:formatCode>
                <c:ptCount val="6"/>
                <c:pt idx="0">
                  <c:v>1.6</c:v>
                </c:pt>
                <c:pt idx="1">
                  <c:v>1.1100000000000001</c:v>
                </c:pt>
                <c:pt idx="2">
                  <c:v>0.54</c:v>
                </c:pt>
                <c:pt idx="3">
                  <c:v>0.44</c:v>
                </c:pt>
                <c:pt idx="4">
                  <c:v>0.45</c:v>
                </c:pt>
                <c:pt idx="5">
                  <c:v>0.42</c:v>
                </c:pt>
              </c:numCache>
            </c:numRef>
          </c:xVal>
          <c:yVal>
            <c:numRef>
              <c:f>'[1]Freundlich Isoth(non-linear)_Fe'!$H$68:$H$73</c:f>
              <c:numCache>
                <c:formatCode>General</c:formatCode>
                <c:ptCount val="6"/>
                <c:pt idx="0">
                  <c:v>2.2311888176954042E-5</c:v>
                </c:pt>
                <c:pt idx="1">
                  <c:v>2.0470826444368885E-5</c:v>
                </c:pt>
                <c:pt idx="2">
                  <c:v>1.7275561112448216E-5</c:v>
                </c:pt>
                <c:pt idx="3">
                  <c:v>1.6462059022799542E-5</c:v>
                </c:pt>
                <c:pt idx="4">
                  <c:v>1.6549423038843194E-5</c:v>
                </c:pt>
                <c:pt idx="5">
                  <c:v>1.6282673549678289E-5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7953616"/>
        <c:axId val="387951656"/>
      </c:scatterChart>
      <c:valAx>
        <c:axId val="387953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Ce(mg/l)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87951656"/>
        <c:crosses val="autoZero"/>
        <c:crossBetween val="midCat"/>
      </c:valAx>
      <c:valAx>
        <c:axId val="387951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qe(mg/g)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87953616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layout/>
      <c:overlay val="0"/>
      <c:spPr>
        <a:noFill/>
        <a:ln w="25400">
          <a:noFill/>
        </a:ln>
      </c:spPr>
      <c:txPr>
        <a:bodyPr/>
        <a:lstStyle/>
        <a:p>
          <a:pPr>
            <a:defRPr sz="63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ZA"/>
              <a:t>Freundlich non-linear Isotherm 0.174l/min &amp; 1.67ml/min oxidation rate (Fe)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pH 8.5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2225393700787403"/>
                  <c:y val="-2.6326917468649752E-3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333333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'[1]Freundlich Isoth(non-linear)_Fe'!$B$111:$B$116</c:f>
              <c:numCache>
                <c:formatCode>General</c:formatCode>
                <c:ptCount val="6"/>
                <c:pt idx="0">
                  <c:v>1.8966666666666665</c:v>
                </c:pt>
                <c:pt idx="1">
                  <c:v>0.90666666666666673</c:v>
                </c:pt>
                <c:pt idx="2">
                  <c:v>0.34999999999999992</c:v>
                </c:pt>
                <c:pt idx="3">
                  <c:v>0.19666666666666668</c:v>
                </c:pt>
                <c:pt idx="4">
                  <c:v>0.18333333333333335</c:v>
                </c:pt>
                <c:pt idx="5">
                  <c:v>0.1466666666666667</c:v>
                </c:pt>
              </c:numCache>
            </c:numRef>
          </c:xVal>
          <c:yVal>
            <c:numRef>
              <c:f>'[1]Freundlich Isoth(non-linear)_Fe'!$H$111:$H$116</c:f>
              <c:numCache>
                <c:formatCode>General</c:formatCode>
                <c:ptCount val="6"/>
                <c:pt idx="0">
                  <c:v>2.3223888134608406E-5</c:v>
                </c:pt>
                <c:pt idx="1">
                  <c:v>1.9518137902028265E-5</c:v>
                </c:pt>
                <c:pt idx="2">
                  <c:v>1.5598269197915538E-5</c:v>
                </c:pt>
                <c:pt idx="3">
                  <c:v>1.3618060955706353E-5</c:v>
                </c:pt>
                <c:pt idx="4">
                  <c:v>1.3394737950333018E-5</c:v>
                </c:pt>
                <c:pt idx="5">
                  <c:v>1.2708939652520911E-5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7952048"/>
        <c:axId val="387954008"/>
      </c:scatterChart>
      <c:valAx>
        <c:axId val="387952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Ce(mg/l)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87954008"/>
        <c:crosses val="autoZero"/>
        <c:crossBetween val="midCat"/>
      </c:valAx>
      <c:valAx>
        <c:axId val="387954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qe(mg/g)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8795204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layout/>
      <c:overlay val="0"/>
      <c:spPr>
        <a:noFill/>
        <a:ln w="25400">
          <a:noFill/>
        </a:ln>
      </c:spPr>
      <c:txPr>
        <a:bodyPr/>
        <a:lstStyle/>
        <a:p>
          <a:pPr>
            <a:defRPr sz="63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ZA"/>
              <a:t>Freundlich non-linear Isotherm 0.262l/min &amp; 2.52 ml/min oxidation rate (Fe)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pH 8.5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1424999999999997"/>
                  <c:y val="-2.2499999999999999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333333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'[1]Freundlich Isoth(non-linear)_Fe'!$N$111:$N$116</c:f>
              <c:numCache>
                <c:formatCode>General</c:formatCode>
                <c:ptCount val="6"/>
                <c:pt idx="0">
                  <c:v>1.8</c:v>
                </c:pt>
                <c:pt idx="1">
                  <c:v>1.2766666666666666</c:v>
                </c:pt>
                <c:pt idx="2">
                  <c:v>0.93666666666666665</c:v>
                </c:pt>
                <c:pt idx="3">
                  <c:v>0.71333333333333326</c:v>
                </c:pt>
                <c:pt idx="4">
                  <c:v>0.57999999999999996</c:v>
                </c:pt>
                <c:pt idx="5">
                  <c:v>0.54333333333333333</c:v>
                </c:pt>
              </c:numCache>
            </c:numRef>
          </c:xVal>
          <c:yVal>
            <c:numRef>
              <c:f>'[1]Freundlich Isoth(non-linear)_Fe'!$T$111:$T$116</c:f>
              <c:numCache>
                <c:formatCode>General</c:formatCode>
                <c:ptCount val="6"/>
                <c:pt idx="0">
                  <c:v>2.2939508790628466E-5</c:v>
                </c:pt>
                <c:pt idx="1">
                  <c:v>2.1156542662741802E-5</c:v>
                </c:pt>
                <c:pt idx="2">
                  <c:v>1.9668358798361941E-5</c:v>
                </c:pt>
                <c:pt idx="3">
                  <c:v>1.8446206181999346E-5</c:v>
                </c:pt>
                <c:pt idx="4">
                  <c:v>1.7568778021352932E-5</c:v>
                </c:pt>
                <c:pt idx="5">
                  <c:v>1.7300618468814665E-5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494072"/>
        <c:axId val="390491328"/>
      </c:scatterChart>
      <c:valAx>
        <c:axId val="390494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Ce(mg/l)</a:t>
                </a:r>
              </a:p>
            </c:rich>
          </c:tx>
          <c:layout>
            <c:manualLayout>
              <c:xMode val="edge"/>
              <c:yMode val="edge"/>
              <c:x val="0.38997769028871387"/>
              <c:y val="0.9018285214348206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90491328"/>
        <c:crosses val="autoZero"/>
        <c:crossBetween val="midCat"/>
      </c:valAx>
      <c:valAx>
        <c:axId val="390491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qe(mg/g)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904940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layout/>
      <c:overlay val="0"/>
      <c:spPr>
        <a:noFill/>
        <a:ln w="25400">
          <a:noFill/>
        </a:ln>
      </c:spPr>
      <c:txPr>
        <a:bodyPr/>
        <a:lstStyle/>
        <a:p>
          <a:pPr>
            <a:defRPr sz="63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ZA"/>
              <a:t>Freundlich non-linear Isotherm 0.523l/min &amp; 5.0ml/min oxidation rate (Fe)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pH 8.5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3161964129483812"/>
                  <c:y val="-1.5277777777777777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333333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'[1]Freundlich Isoth(non-linear)_Fe'!$Z$111:$Z$116</c:f>
              <c:numCache>
                <c:formatCode>General</c:formatCode>
                <c:ptCount val="6"/>
                <c:pt idx="0">
                  <c:v>1.8466666666666667</c:v>
                </c:pt>
                <c:pt idx="1">
                  <c:v>1.1399999999999999</c:v>
                </c:pt>
                <c:pt idx="2">
                  <c:v>1.01</c:v>
                </c:pt>
                <c:pt idx="3">
                  <c:v>0.65666666666666673</c:v>
                </c:pt>
                <c:pt idx="4">
                  <c:v>0.58333333333333337</c:v>
                </c:pt>
                <c:pt idx="5">
                  <c:v>0.60666666666666658</c:v>
                </c:pt>
              </c:numCache>
            </c:numRef>
          </c:xVal>
          <c:yVal>
            <c:numRef>
              <c:f>'[1]Freundlich Isoth(non-linear)_Fe'!$AF$111:$AF$116</c:f>
              <c:numCache>
                <c:formatCode>General</c:formatCode>
                <c:ptCount val="6"/>
                <c:pt idx="0">
                  <c:v>2.3078215848323984E-5</c:v>
                </c:pt>
                <c:pt idx="1">
                  <c:v>2.0599810132790591E-5</c:v>
                </c:pt>
                <c:pt idx="2">
                  <c:v>2.0020660442687496E-5</c:v>
                </c:pt>
                <c:pt idx="3">
                  <c:v>1.809007836886143E-5</c:v>
                </c:pt>
                <c:pt idx="4">
                  <c:v>1.7592507092925424E-5</c:v>
                </c:pt>
                <c:pt idx="5">
                  <c:v>1.7755771298653495E-5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493288"/>
        <c:axId val="390490152"/>
      </c:scatterChart>
      <c:valAx>
        <c:axId val="390493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Ce(mg/l)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90490152"/>
        <c:crosses val="autoZero"/>
        <c:crossBetween val="midCat"/>
      </c:valAx>
      <c:valAx>
        <c:axId val="390490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qe(mg/g)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9049328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layout/>
      <c:overlay val="0"/>
      <c:spPr>
        <a:noFill/>
        <a:ln w="25400">
          <a:noFill/>
        </a:ln>
      </c:spPr>
      <c:txPr>
        <a:bodyPr/>
        <a:lstStyle/>
        <a:p>
          <a:pPr>
            <a:defRPr sz="63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ZA"/>
              <a:t>Freundlich non-linear Isotherm 0.523l/min &amp; 5.0ml/min oxidation rate (Fe)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pH 6.5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5873818897637796"/>
                  <c:y val="-1.5277777777777777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333333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'[1]Freundlich Isoth(non-linear)_Fe'!$Z$18:$Z$23</c:f>
              <c:numCache>
                <c:formatCode>General</c:formatCode>
                <c:ptCount val="6"/>
                <c:pt idx="0">
                  <c:v>2.2000000000000002</c:v>
                </c:pt>
                <c:pt idx="1">
                  <c:v>2.2000000000000002</c:v>
                </c:pt>
                <c:pt idx="2">
                  <c:v>2.29</c:v>
                </c:pt>
                <c:pt idx="3">
                  <c:v>2.2000000000000002</c:v>
                </c:pt>
                <c:pt idx="4">
                  <c:v>2.4</c:v>
                </c:pt>
                <c:pt idx="5">
                  <c:v>2.56</c:v>
                </c:pt>
              </c:numCache>
            </c:numRef>
          </c:xVal>
          <c:yVal>
            <c:numRef>
              <c:f>'[1]Freundlich Isoth(non-linear)_Fe'!$AF$18:$AF$23</c:f>
              <c:numCache>
                <c:formatCode>General</c:formatCode>
                <c:ptCount val="6"/>
                <c:pt idx="0">
                  <c:v>2.4049736092012006E-5</c:v>
                </c:pt>
                <c:pt idx="1">
                  <c:v>2.4049736092012006E-5</c:v>
                </c:pt>
                <c:pt idx="2">
                  <c:v>2.4277921132151869E-5</c:v>
                </c:pt>
                <c:pt idx="3">
                  <c:v>2.4049736092012006E-5</c:v>
                </c:pt>
                <c:pt idx="4">
                  <c:v>2.4547684532456354E-5</c:v>
                </c:pt>
                <c:pt idx="5">
                  <c:v>2.4923673232284274E-5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995832"/>
        <c:axId val="386000536"/>
      </c:scatterChart>
      <c:valAx>
        <c:axId val="385995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Ce(mg/l)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86000536"/>
        <c:crosses val="autoZero"/>
        <c:crossBetween val="midCat"/>
      </c:valAx>
      <c:valAx>
        <c:axId val="386000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qe(mg/g)</a:t>
                </a:r>
              </a:p>
            </c:rich>
          </c:tx>
          <c:layout>
            <c:manualLayout>
              <c:xMode val="edge"/>
              <c:yMode val="edge"/>
              <c:x val="3.3333333333333333E-2"/>
              <c:y val="0.384992344706911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8599583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overlay val="0"/>
      <c:spPr>
        <a:noFill/>
        <a:ln w="25400">
          <a:noFill/>
        </a:ln>
      </c:spPr>
      <c:txPr>
        <a:bodyPr/>
        <a:lstStyle/>
        <a:p>
          <a:pPr>
            <a:defRPr sz="63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ZA"/>
              <a:t>Freundlich non-linear Isotherm 0.523l/min &amp; 5.0ml/min oxidation rate (Fe)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pH 7.5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2992672790901136"/>
                  <c:y val="1.712962962962963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333333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'[1]Freundlich Isoth(non-linear)_Fe'!$Z$68:$Z$73</c:f>
              <c:numCache>
                <c:formatCode>General</c:formatCode>
                <c:ptCount val="6"/>
                <c:pt idx="0">
                  <c:v>1.6</c:v>
                </c:pt>
                <c:pt idx="1">
                  <c:v>1.5</c:v>
                </c:pt>
                <c:pt idx="2">
                  <c:v>1.24</c:v>
                </c:pt>
                <c:pt idx="3">
                  <c:v>1.2</c:v>
                </c:pt>
                <c:pt idx="4">
                  <c:v>1.1000000000000001</c:v>
                </c:pt>
                <c:pt idx="5">
                  <c:v>1.1100000000000001</c:v>
                </c:pt>
              </c:numCache>
            </c:numRef>
          </c:xVal>
          <c:yVal>
            <c:numRef>
              <c:f>'[1]Freundlich Isoth(non-linear)_Fe'!$AF$68:$AF$73</c:f>
              <c:numCache>
                <c:formatCode>General</c:formatCode>
                <c:ptCount val="6"/>
                <c:pt idx="0">
                  <c:v>2.2311888176954042E-5</c:v>
                </c:pt>
                <c:pt idx="1">
                  <c:v>2.1975299835894735E-5</c:v>
                </c:pt>
                <c:pt idx="2">
                  <c:v>2.1011831534720762E-5</c:v>
                </c:pt>
                <c:pt idx="3">
                  <c:v>2.0850184639371411E-5</c:v>
                </c:pt>
                <c:pt idx="4">
                  <c:v>2.0427239782375853E-5</c:v>
                </c:pt>
                <c:pt idx="5">
                  <c:v>2.0470826444368885E-5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997400"/>
        <c:axId val="386000928"/>
      </c:scatterChart>
      <c:valAx>
        <c:axId val="385997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Ce(mg/l)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86000928"/>
        <c:crosses val="autoZero"/>
        <c:crossBetween val="midCat"/>
      </c:valAx>
      <c:valAx>
        <c:axId val="386000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qe(mg/g)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8599740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overlay val="0"/>
      <c:spPr>
        <a:noFill/>
        <a:ln w="25400">
          <a:noFill/>
        </a:ln>
      </c:spPr>
      <c:txPr>
        <a:bodyPr/>
        <a:lstStyle/>
        <a:p>
          <a:pPr>
            <a:defRPr sz="63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ZA"/>
              <a:t>Freundlich non-linear Isotherm 0.262l/min &amp; 2.52 ml/min oxidation rate (Fe)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pH 7.5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1065879265091864"/>
                  <c:y val="2.1759259259259259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333333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'[1]Freundlich Isoth(non-linear)_Fe'!$N$68:$N$73</c:f>
              <c:numCache>
                <c:formatCode>General</c:formatCode>
                <c:ptCount val="6"/>
                <c:pt idx="0">
                  <c:v>1.63</c:v>
                </c:pt>
                <c:pt idx="1">
                  <c:v>1.2</c:v>
                </c:pt>
                <c:pt idx="2">
                  <c:v>0.89</c:v>
                </c:pt>
                <c:pt idx="3">
                  <c:v>0.9</c:v>
                </c:pt>
                <c:pt idx="4">
                  <c:v>0.9</c:v>
                </c:pt>
                <c:pt idx="5">
                  <c:v>0.89</c:v>
                </c:pt>
              </c:numCache>
            </c:numRef>
          </c:xVal>
          <c:yVal>
            <c:numRef>
              <c:f>'[1]Freundlich Isoth(non-linear)_Fe'!$T$68:$T$73</c:f>
              <c:numCache>
                <c:formatCode>General</c:formatCode>
                <c:ptCount val="6"/>
                <c:pt idx="0">
                  <c:v>2.2409721829788526E-5</c:v>
                </c:pt>
                <c:pt idx="1">
                  <c:v>2.0850184639371411E-5</c:v>
                </c:pt>
                <c:pt idx="2">
                  <c:v>1.9433033145074594E-5</c:v>
                </c:pt>
                <c:pt idx="3">
                  <c:v>1.9484240690346972E-5</c:v>
                </c:pt>
                <c:pt idx="4">
                  <c:v>1.9484240690346972E-5</c:v>
                </c:pt>
                <c:pt idx="5">
                  <c:v>1.9433033145074594E-5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889296"/>
        <c:axId val="388886160"/>
      </c:scatterChart>
      <c:valAx>
        <c:axId val="388889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Ce(mg/l)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88886160"/>
        <c:crosses val="autoZero"/>
        <c:crossBetween val="midCat"/>
      </c:valAx>
      <c:valAx>
        <c:axId val="388886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qe(mg/g)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88889296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overlay val="0"/>
      <c:spPr>
        <a:noFill/>
        <a:ln w="25400">
          <a:noFill/>
        </a:ln>
      </c:spPr>
      <c:txPr>
        <a:bodyPr/>
        <a:lstStyle/>
        <a:p>
          <a:pPr>
            <a:defRPr sz="63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ZA"/>
              <a:t>Freundlich non-linear Isotherm 0.174l/min &amp; 1.67ml/min oxidation rate (Fe)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pH 7.5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2949037620297463"/>
                  <c:y val="-2.9166666666666667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333333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'[1]Freundlich Isoth(non-linear)_Fe'!$B$68:$B$73</c:f>
              <c:numCache>
                <c:formatCode>General</c:formatCode>
                <c:ptCount val="6"/>
                <c:pt idx="0">
                  <c:v>1.6</c:v>
                </c:pt>
                <c:pt idx="1">
                  <c:v>1.1100000000000001</c:v>
                </c:pt>
                <c:pt idx="2">
                  <c:v>0.54</c:v>
                </c:pt>
                <c:pt idx="3">
                  <c:v>0.44</c:v>
                </c:pt>
                <c:pt idx="4">
                  <c:v>0.45</c:v>
                </c:pt>
                <c:pt idx="5">
                  <c:v>0.42</c:v>
                </c:pt>
              </c:numCache>
            </c:numRef>
          </c:xVal>
          <c:yVal>
            <c:numRef>
              <c:f>'[1]Freundlich Isoth(non-linear)_Fe'!$H$68:$H$73</c:f>
              <c:numCache>
                <c:formatCode>General</c:formatCode>
                <c:ptCount val="6"/>
                <c:pt idx="0">
                  <c:v>2.2311888176954042E-5</c:v>
                </c:pt>
                <c:pt idx="1">
                  <c:v>2.0470826444368885E-5</c:v>
                </c:pt>
                <c:pt idx="2">
                  <c:v>1.7275561112448216E-5</c:v>
                </c:pt>
                <c:pt idx="3">
                  <c:v>1.6462059022799542E-5</c:v>
                </c:pt>
                <c:pt idx="4">
                  <c:v>1.6549423038843194E-5</c:v>
                </c:pt>
                <c:pt idx="5">
                  <c:v>1.6282673549678289E-5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888904"/>
        <c:axId val="388881848"/>
      </c:scatterChart>
      <c:valAx>
        <c:axId val="388888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Ce(mg/l)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88881848"/>
        <c:crosses val="autoZero"/>
        <c:crossBetween val="midCat"/>
      </c:valAx>
      <c:valAx>
        <c:axId val="388881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qe(mg/g)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8888890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overlay val="0"/>
      <c:spPr>
        <a:noFill/>
        <a:ln w="25400">
          <a:noFill/>
        </a:ln>
      </c:spPr>
      <c:txPr>
        <a:bodyPr/>
        <a:lstStyle/>
        <a:p>
          <a:pPr>
            <a:defRPr sz="63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ZA"/>
              <a:t>Freundlich non-linear Isotherm 0.174l/min &amp; 1.67ml/min oxidation rate (Fe)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pH 8.5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2225393700787403"/>
                  <c:y val="-2.6326917468649752E-3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333333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'[1]Freundlich Isoth(non-linear)_Fe'!$B$111:$B$116</c:f>
              <c:numCache>
                <c:formatCode>General</c:formatCode>
                <c:ptCount val="6"/>
                <c:pt idx="0">
                  <c:v>1.8966666666666665</c:v>
                </c:pt>
                <c:pt idx="1">
                  <c:v>0.90666666666666673</c:v>
                </c:pt>
                <c:pt idx="2">
                  <c:v>0.34999999999999992</c:v>
                </c:pt>
                <c:pt idx="3">
                  <c:v>0.19666666666666668</c:v>
                </c:pt>
                <c:pt idx="4">
                  <c:v>0.18333333333333335</c:v>
                </c:pt>
                <c:pt idx="5">
                  <c:v>0.1466666666666667</c:v>
                </c:pt>
              </c:numCache>
            </c:numRef>
          </c:xVal>
          <c:yVal>
            <c:numRef>
              <c:f>'[1]Freundlich Isoth(non-linear)_Fe'!$H$111:$H$116</c:f>
              <c:numCache>
                <c:formatCode>General</c:formatCode>
                <c:ptCount val="6"/>
                <c:pt idx="0">
                  <c:v>2.3223888134608406E-5</c:v>
                </c:pt>
                <c:pt idx="1">
                  <c:v>1.9518137902028265E-5</c:v>
                </c:pt>
                <c:pt idx="2">
                  <c:v>1.5598269197915538E-5</c:v>
                </c:pt>
                <c:pt idx="3">
                  <c:v>1.3618060955706353E-5</c:v>
                </c:pt>
                <c:pt idx="4">
                  <c:v>1.3394737950333018E-5</c:v>
                </c:pt>
                <c:pt idx="5">
                  <c:v>1.2708939652520911E-5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883024"/>
        <c:axId val="388884592"/>
      </c:scatterChart>
      <c:valAx>
        <c:axId val="388883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Ce(mg/l)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88884592"/>
        <c:crosses val="autoZero"/>
        <c:crossBetween val="midCat"/>
      </c:valAx>
      <c:valAx>
        <c:axId val="388884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qe(mg/g)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888830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overlay val="0"/>
      <c:spPr>
        <a:noFill/>
        <a:ln w="25400">
          <a:noFill/>
        </a:ln>
      </c:spPr>
      <c:txPr>
        <a:bodyPr/>
        <a:lstStyle/>
        <a:p>
          <a:pPr>
            <a:defRPr sz="63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ZA"/>
              <a:t>Freundlich non-linear Isotherm 0.262l/min &amp; 2.52 ml/min oxidation rate (Fe)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pH 8.5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1424999999999997"/>
                  <c:y val="-2.2499999999999999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333333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'[1]Freundlich Isoth(non-linear)_Fe'!$N$111:$N$116</c:f>
              <c:numCache>
                <c:formatCode>General</c:formatCode>
                <c:ptCount val="6"/>
                <c:pt idx="0">
                  <c:v>1.8</c:v>
                </c:pt>
                <c:pt idx="1">
                  <c:v>1.2766666666666666</c:v>
                </c:pt>
                <c:pt idx="2">
                  <c:v>0.93666666666666665</c:v>
                </c:pt>
                <c:pt idx="3">
                  <c:v>0.71333333333333326</c:v>
                </c:pt>
                <c:pt idx="4">
                  <c:v>0.57999999999999996</c:v>
                </c:pt>
                <c:pt idx="5">
                  <c:v>0.54333333333333333</c:v>
                </c:pt>
              </c:numCache>
            </c:numRef>
          </c:xVal>
          <c:yVal>
            <c:numRef>
              <c:f>'[1]Freundlich Isoth(non-linear)_Fe'!$T$111:$T$116</c:f>
              <c:numCache>
                <c:formatCode>General</c:formatCode>
                <c:ptCount val="6"/>
                <c:pt idx="0">
                  <c:v>2.2939508790628466E-5</c:v>
                </c:pt>
                <c:pt idx="1">
                  <c:v>2.1156542662741802E-5</c:v>
                </c:pt>
                <c:pt idx="2">
                  <c:v>1.9668358798361941E-5</c:v>
                </c:pt>
                <c:pt idx="3">
                  <c:v>1.8446206181999346E-5</c:v>
                </c:pt>
                <c:pt idx="4">
                  <c:v>1.7568778021352932E-5</c:v>
                </c:pt>
                <c:pt idx="5">
                  <c:v>1.7300618468814665E-5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886944"/>
        <c:axId val="388883416"/>
      </c:scatterChart>
      <c:valAx>
        <c:axId val="388886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Ce(mg/l)</a:t>
                </a:r>
              </a:p>
            </c:rich>
          </c:tx>
          <c:layout>
            <c:manualLayout>
              <c:xMode val="edge"/>
              <c:yMode val="edge"/>
              <c:x val="0.38997769028871387"/>
              <c:y val="0.9018285214348206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88883416"/>
        <c:crosses val="autoZero"/>
        <c:crossBetween val="midCat"/>
      </c:valAx>
      <c:valAx>
        <c:axId val="388883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qe(mg/g)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8888694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overlay val="0"/>
      <c:spPr>
        <a:noFill/>
        <a:ln w="25400">
          <a:noFill/>
        </a:ln>
      </c:spPr>
      <c:txPr>
        <a:bodyPr/>
        <a:lstStyle/>
        <a:p>
          <a:pPr>
            <a:defRPr sz="63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ZA"/>
              <a:t>Freundlich non-linear Isotherm 0.523l/min &amp; 5.0ml/min oxidation rate (Fe)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pH 8.5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3161964129483812"/>
                  <c:y val="-1.5277777777777777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333333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'[1]Freundlich Isoth(non-linear)_Fe'!$Z$111:$Z$116</c:f>
              <c:numCache>
                <c:formatCode>General</c:formatCode>
                <c:ptCount val="6"/>
                <c:pt idx="0">
                  <c:v>1.8466666666666667</c:v>
                </c:pt>
                <c:pt idx="1">
                  <c:v>1.1399999999999999</c:v>
                </c:pt>
                <c:pt idx="2">
                  <c:v>1.01</c:v>
                </c:pt>
                <c:pt idx="3">
                  <c:v>0.65666666666666673</c:v>
                </c:pt>
                <c:pt idx="4">
                  <c:v>0.58333333333333337</c:v>
                </c:pt>
                <c:pt idx="5">
                  <c:v>0.60666666666666658</c:v>
                </c:pt>
              </c:numCache>
            </c:numRef>
          </c:xVal>
          <c:yVal>
            <c:numRef>
              <c:f>'[1]Freundlich Isoth(non-linear)_Fe'!$AF$111:$AF$116</c:f>
              <c:numCache>
                <c:formatCode>General</c:formatCode>
                <c:ptCount val="6"/>
                <c:pt idx="0">
                  <c:v>2.3078215848323984E-5</c:v>
                </c:pt>
                <c:pt idx="1">
                  <c:v>2.0599810132790591E-5</c:v>
                </c:pt>
                <c:pt idx="2">
                  <c:v>2.0020660442687496E-5</c:v>
                </c:pt>
                <c:pt idx="3">
                  <c:v>1.809007836886143E-5</c:v>
                </c:pt>
                <c:pt idx="4">
                  <c:v>1.7592507092925424E-5</c:v>
                </c:pt>
                <c:pt idx="5">
                  <c:v>1.7755771298653495E-5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888512"/>
        <c:axId val="388888120"/>
      </c:scatterChart>
      <c:valAx>
        <c:axId val="388888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Ce(mg/l)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88888120"/>
        <c:crosses val="autoZero"/>
        <c:crossBetween val="midCat"/>
      </c:valAx>
      <c:valAx>
        <c:axId val="388888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qe(mg/g)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8888851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overlay val="0"/>
      <c:spPr>
        <a:noFill/>
        <a:ln w="25400">
          <a:noFill/>
        </a:ln>
      </c:spPr>
      <c:txPr>
        <a:bodyPr/>
        <a:lstStyle/>
        <a:p>
          <a:pPr>
            <a:defRPr sz="63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7.xml"/><Relationship Id="rId13" Type="http://schemas.openxmlformats.org/officeDocument/2006/relationships/chart" Target="../charts/chart22.xml"/><Relationship Id="rId18" Type="http://schemas.openxmlformats.org/officeDocument/2006/relationships/chart" Target="../charts/chart27.xml"/><Relationship Id="rId3" Type="http://schemas.openxmlformats.org/officeDocument/2006/relationships/chart" Target="../charts/chart12.xml"/><Relationship Id="rId7" Type="http://schemas.openxmlformats.org/officeDocument/2006/relationships/chart" Target="../charts/chart16.xml"/><Relationship Id="rId12" Type="http://schemas.openxmlformats.org/officeDocument/2006/relationships/chart" Target="../charts/chart21.xml"/><Relationship Id="rId17" Type="http://schemas.openxmlformats.org/officeDocument/2006/relationships/chart" Target="../charts/chart26.xml"/><Relationship Id="rId2" Type="http://schemas.openxmlformats.org/officeDocument/2006/relationships/chart" Target="../charts/chart11.xml"/><Relationship Id="rId16" Type="http://schemas.openxmlformats.org/officeDocument/2006/relationships/chart" Target="../charts/chart25.xml"/><Relationship Id="rId1" Type="http://schemas.openxmlformats.org/officeDocument/2006/relationships/chart" Target="../charts/chart10.xml"/><Relationship Id="rId6" Type="http://schemas.openxmlformats.org/officeDocument/2006/relationships/chart" Target="../charts/chart15.xml"/><Relationship Id="rId11" Type="http://schemas.openxmlformats.org/officeDocument/2006/relationships/chart" Target="../charts/chart20.xml"/><Relationship Id="rId5" Type="http://schemas.openxmlformats.org/officeDocument/2006/relationships/chart" Target="../charts/chart14.xml"/><Relationship Id="rId15" Type="http://schemas.openxmlformats.org/officeDocument/2006/relationships/chart" Target="../charts/chart24.xml"/><Relationship Id="rId10" Type="http://schemas.openxmlformats.org/officeDocument/2006/relationships/chart" Target="../charts/chart19.xml"/><Relationship Id="rId4" Type="http://schemas.openxmlformats.org/officeDocument/2006/relationships/chart" Target="../charts/chart13.xml"/><Relationship Id="rId9" Type="http://schemas.openxmlformats.org/officeDocument/2006/relationships/chart" Target="../charts/chart18.xml"/><Relationship Id="rId14" Type="http://schemas.openxmlformats.org/officeDocument/2006/relationships/chart" Target="../charts/chart2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504825</xdr:colOff>
      <xdr:row>1</xdr:row>
      <xdr:rowOff>0</xdr:rowOff>
    </xdr:from>
    <xdr:ext cx="1404025" cy="228600"/>
    <xdr:sp macro="" textlink="">
      <xdr:nvSpPr>
        <xdr:cNvPr id="2" name="TextBox 1"/>
        <xdr:cNvSpPr txBox="1"/>
      </xdr:nvSpPr>
      <xdr:spPr>
        <a:xfrm>
          <a:off x="8820150" y="190500"/>
          <a:ext cx="1404025" cy="228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noAutofit/>
        </a:bodyPr>
        <a:lstStyle/>
        <a:p>
          <a:r>
            <a:rPr lang="en-US" sz="1100" b="0" i="0">
              <a:latin typeface="Cambria Math" panose="02040503050406030204" pitchFamily="18" charset="0"/>
            </a:rPr>
            <a:t>𝑞</a:t>
          </a:r>
          <a:r>
            <a:rPr lang="en-ZA" sz="1100" b="0" i="0">
              <a:latin typeface="Cambria Math" panose="02040503050406030204" pitchFamily="18" charset="0"/>
            </a:rPr>
            <a:t>_</a:t>
          </a:r>
          <a:r>
            <a:rPr lang="en-US" sz="1100" b="0" i="0">
              <a:latin typeface="Cambria Math" panose="02040503050406030204" pitchFamily="18" charset="0"/>
            </a:rPr>
            <a:t>𝑒</a:t>
          </a:r>
          <a:r>
            <a:rPr lang="en-ZA" sz="1100" i="0">
              <a:latin typeface="Cambria Math" panose="02040503050406030204" pitchFamily="18" charset="0"/>
              <a:ea typeface="Cambria Math" panose="02040503050406030204" pitchFamily="18" charset="0"/>
            </a:rPr>
            <a:t>=</a:t>
          </a:r>
          <a:r>
            <a:rPr lang="en-US" sz="1100" b="0" i="0">
              <a:latin typeface="Cambria Math" panose="02040503050406030204" pitchFamily="18" charset="0"/>
              <a:ea typeface="Cambria Math" panose="02040503050406030204" pitchFamily="18" charset="0"/>
            </a:rPr>
            <a:t>𝐾</a:t>
          </a:r>
          <a:r>
            <a:rPr lang="en-ZA" sz="1100" b="0" i="0">
              <a:latin typeface="Cambria Math" panose="02040503050406030204" pitchFamily="18" charset="0"/>
              <a:ea typeface="Cambria Math" panose="02040503050406030204" pitchFamily="18" charset="0"/>
            </a:rPr>
            <a:t>_</a:t>
          </a:r>
          <a:r>
            <a:rPr lang="en-US" sz="1100" b="0" i="0">
              <a:latin typeface="Cambria Math" panose="02040503050406030204" pitchFamily="18" charset="0"/>
              <a:ea typeface="Cambria Math" panose="02040503050406030204" pitchFamily="18" charset="0"/>
            </a:rPr>
            <a:t>𝑓</a:t>
          </a:r>
          <a:r>
            <a:rPr lang="en-ZA" sz="1100" i="0">
              <a:latin typeface="Cambria Math" panose="02040503050406030204" pitchFamily="18" charset="0"/>
              <a:ea typeface="Cambria Math" panose="02040503050406030204" pitchFamily="18" charset="0"/>
            </a:rPr>
            <a:t>×〖</a:t>
          </a:r>
          <a:r>
            <a:rPr lang="en-US" sz="1100" b="0" i="0">
              <a:latin typeface="Cambria Math" panose="02040503050406030204" pitchFamily="18" charset="0"/>
              <a:ea typeface="Cambria Math" panose="02040503050406030204" pitchFamily="18" charset="0"/>
            </a:rPr>
            <a:t>𝐶</a:t>
          </a:r>
          <a:r>
            <a:rPr lang="en-ZA" sz="1100" b="0" i="0">
              <a:latin typeface="Cambria Math" panose="02040503050406030204" pitchFamily="18" charset="0"/>
              <a:ea typeface="Cambria Math" panose="02040503050406030204" pitchFamily="18" charset="0"/>
            </a:rPr>
            <a:t>_</a:t>
          </a:r>
          <a:r>
            <a:rPr lang="en-US" sz="1100" b="0" i="0">
              <a:latin typeface="Cambria Math" panose="02040503050406030204" pitchFamily="18" charset="0"/>
              <a:ea typeface="Cambria Math" panose="02040503050406030204" pitchFamily="18" charset="0"/>
            </a:rPr>
            <a:t>𝑒</a:t>
          </a:r>
          <a:r>
            <a:rPr lang="en-ZA" sz="1100" b="0" i="0">
              <a:latin typeface="Cambria Math" panose="02040503050406030204" pitchFamily="18" charset="0"/>
              <a:ea typeface="Cambria Math" panose="02040503050406030204" pitchFamily="18" charset="0"/>
            </a:rPr>
            <a:t>〗^(</a:t>
          </a:r>
          <a:r>
            <a:rPr lang="en-US" sz="1100" b="0" i="0">
              <a:latin typeface="Cambria Math" panose="02040503050406030204" pitchFamily="18" charset="0"/>
              <a:ea typeface="Cambria Math" panose="02040503050406030204" pitchFamily="18" charset="0"/>
            </a:rPr>
            <a:t>1</a:t>
          </a:r>
          <a:r>
            <a:rPr lang="en-ZA" sz="1100" b="0" i="0">
              <a:latin typeface="Cambria Math" panose="02040503050406030204" pitchFamily="18" charset="0"/>
              <a:ea typeface="Cambria Math" panose="02040503050406030204" pitchFamily="18" charset="0"/>
            </a:rPr>
            <a:t>/</a:t>
          </a:r>
          <a:r>
            <a:rPr lang="en-US" sz="1100" b="0" i="0">
              <a:latin typeface="Cambria Math" panose="02040503050406030204" pitchFamily="18" charset="0"/>
              <a:ea typeface="Cambria Math" panose="02040503050406030204" pitchFamily="18" charset="0"/>
            </a:rPr>
            <a:t>𝑛</a:t>
          </a:r>
          <a:r>
            <a:rPr lang="en-ZA" sz="1100" b="0" i="0">
              <a:latin typeface="Cambria Math" panose="02040503050406030204" pitchFamily="18" charset="0"/>
              <a:ea typeface="Cambria Math" panose="02040503050406030204" pitchFamily="18" charset="0"/>
            </a:rPr>
            <a:t>)</a:t>
          </a:r>
          <a:endParaRPr lang="en-ZA" sz="1100"/>
        </a:p>
      </xdr:txBody>
    </xdr:sp>
    <xdr:clientData/>
  </xdr:oneCellAnchor>
  <xdr:twoCellAnchor>
    <xdr:from>
      <xdr:col>0</xdr:col>
      <xdr:colOff>190500</xdr:colOff>
      <xdr:row>43</xdr:row>
      <xdr:rowOff>104775</xdr:rowOff>
    </xdr:from>
    <xdr:to>
      <xdr:col>6</xdr:col>
      <xdr:colOff>190500</xdr:colOff>
      <xdr:row>60</xdr:row>
      <xdr:rowOff>9525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447675</xdr:colOff>
      <xdr:row>39</xdr:row>
      <xdr:rowOff>161925</xdr:rowOff>
    </xdr:from>
    <xdr:to>
      <xdr:col>19</xdr:col>
      <xdr:colOff>561975</xdr:colOff>
      <xdr:row>54</xdr:row>
      <xdr:rowOff>47625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180975</xdr:colOff>
      <xdr:row>39</xdr:row>
      <xdr:rowOff>76200</xdr:rowOff>
    </xdr:from>
    <xdr:to>
      <xdr:col>32</xdr:col>
      <xdr:colOff>295275</xdr:colOff>
      <xdr:row>53</xdr:row>
      <xdr:rowOff>152400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771525</xdr:colOff>
      <xdr:row>87</xdr:row>
      <xdr:rowOff>57150</xdr:rowOff>
    </xdr:from>
    <xdr:to>
      <xdr:col>33</xdr:col>
      <xdr:colOff>276225</xdr:colOff>
      <xdr:row>101</xdr:row>
      <xdr:rowOff>133350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304800</xdr:colOff>
      <xdr:row>87</xdr:row>
      <xdr:rowOff>123825</xdr:rowOff>
    </xdr:from>
    <xdr:to>
      <xdr:col>20</xdr:col>
      <xdr:colOff>228600</xdr:colOff>
      <xdr:row>102</xdr:row>
      <xdr:rowOff>9525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523875</xdr:colOff>
      <xdr:row>87</xdr:row>
      <xdr:rowOff>114300</xdr:rowOff>
    </xdr:from>
    <xdr:to>
      <xdr:col>7</xdr:col>
      <xdr:colOff>28575</xdr:colOff>
      <xdr:row>102</xdr:row>
      <xdr:rowOff>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76200</xdr:colOff>
      <xdr:row>130</xdr:row>
      <xdr:rowOff>152400</xdr:rowOff>
    </xdr:from>
    <xdr:to>
      <xdr:col>6</xdr:col>
      <xdr:colOff>400050</xdr:colOff>
      <xdr:row>145</xdr:row>
      <xdr:rowOff>38100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</xdr:col>
      <xdr:colOff>219075</xdr:colOff>
      <xdr:row>130</xdr:row>
      <xdr:rowOff>95250</xdr:rowOff>
    </xdr:from>
    <xdr:to>
      <xdr:col>19</xdr:col>
      <xdr:colOff>333375</xdr:colOff>
      <xdr:row>144</xdr:row>
      <xdr:rowOff>171450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</xdr:col>
      <xdr:colOff>514350</xdr:colOff>
      <xdr:row>130</xdr:row>
      <xdr:rowOff>85725</xdr:rowOff>
    </xdr:from>
    <xdr:to>
      <xdr:col>32</xdr:col>
      <xdr:colOff>19050</xdr:colOff>
      <xdr:row>144</xdr:row>
      <xdr:rowOff>161925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43</xdr:row>
      <xdr:rowOff>104775</xdr:rowOff>
    </xdr:from>
    <xdr:to>
      <xdr:col>6</xdr:col>
      <xdr:colOff>190500</xdr:colOff>
      <xdr:row>60</xdr:row>
      <xdr:rowOff>9525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447675</xdr:colOff>
      <xdr:row>39</xdr:row>
      <xdr:rowOff>161925</xdr:rowOff>
    </xdr:from>
    <xdr:to>
      <xdr:col>19</xdr:col>
      <xdr:colOff>561975</xdr:colOff>
      <xdr:row>54</xdr:row>
      <xdr:rowOff>47625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180975</xdr:colOff>
      <xdr:row>39</xdr:row>
      <xdr:rowOff>76200</xdr:rowOff>
    </xdr:from>
    <xdr:to>
      <xdr:col>32</xdr:col>
      <xdr:colOff>295275</xdr:colOff>
      <xdr:row>53</xdr:row>
      <xdr:rowOff>152400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771525</xdr:colOff>
      <xdr:row>87</xdr:row>
      <xdr:rowOff>57150</xdr:rowOff>
    </xdr:from>
    <xdr:to>
      <xdr:col>33</xdr:col>
      <xdr:colOff>276225</xdr:colOff>
      <xdr:row>101</xdr:row>
      <xdr:rowOff>133350</xdr:rowOff>
    </xdr:to>
    <xdr:graphicFrame macro="">
      <xdr:nvGraphicFramePr>
        <xdr:cNvPr id="5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304800</xdr:colOff>
      <xdr:row>87</xdr:row>
      <xdr:rowOff>123825</xdr:rowOff>
    </xdr:from>
    <xdr:to>
      <xdr:col>20</xdr:col>
      <xdr:colOff>228600</xdr:colOff>
      <xdr:row>102</xdr:row>
      <xdr:rowOff>9525</xdr:rowOff>
    </xdr:to>
    <xdr:graphicFrame macro="">
      <xdr:nvGraphicFramePr>
        <xdr:cNvPr id="6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523875</xdr:colOff>
      <xdr:row>87</xdr:row>
      <xdr:rowOff>114300</xdr:rowOff>
    </xdr:from>
    <xdr:to>
      <xdr:col>7</xdr:col>
      <xdr:colOff>28575</xdr:colOff>
      <xdr:row>102</xdr:row>
      <xdr:rowOff>0</xdr:rowOff>
    </xdr:to>
    <xdr:graphicFrame macro="">
      <xdr:nvGraphicFramePr>
        <xdr:cNvPr id="7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76200</xdr:colOff>
      <xdr:row>130</xdr:row>
      <xdr:rowOff>152400</xdr:rowOff>
    </xdr:from>
    <xdr:to>
      <xdr:col>6</xdr:col>
      <xdr:colOff>400050</xdr:colOff>
      <xdr:row>145</xdr:row>
      <xdr:rowOff>38100</xdr:rowOff>
    </xdr:to>
    <xdr:graphicFrame macro="">
      <xdr:nvGraphicFramePr>
        <xdr:cNvPr id="8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</xdr:col>
      <xdr:colOff>219075</xdr:colOff>
      <xdr:row>130</xdr:row>
      <xdr:rowOff>95250</xdr:rowOff>
    </xdr:from>
    <xdr:to>
      <xdr:col>19</xdr:col>
      <xdr:colOff>333375</xdr:colOff>
      <xdr:row>144</xdr:row>
      <xdr:rowOff>171450</xdr:rowOff>
    </xdr:to>
    <xdr:graphicFrame macro="">
      <xdr:nvGraphicFramePr>
        <xdr:cNvPr id="9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</xdr:col>
      <xdr:colOff>514350</xdr:colOff>
      <xdr:row>130</xdr:row>
      <xdr:rowOff>85725</xdr:rowOff>
    </xdr:from>
    <xdr:to>
      <xdr:col>32</xdr:col>
      <xdr:colOff>19050</xdr:colOff>
      <xdr:row>144</xdr:row>
      <xdr:rowOff>161925</xdr:rowOff>
    </xdr:to>
    <xdr:graphicFrame macro="">
      <xdr:nvGraphicFramePr>
        <xdr:cNvPr id="10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190500</xdr:colOff>
      <xdr:row>43</xdr:row>
      <xdr:rowOff>104775</xdr:rowOff>
    </xdr:from>
    <xdr:to>
      <xdr:col>6</xdr:col>
      <xdr:colOff>190500</xdr:colOff>
      <xdr:row>60</xdr:row>
      <xdr:rowOff>9525</xdr:rowOff>
    </xdr:to>
    <xdr:graphicFrame macro="">
      <xdr:nvGraphicFramePr>
        <xdr:cNvPr id="11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12</xdr:col>
      <xdr:colOff>447675</xdr:colOff>
      <xdr:row>39</xdr:row>
      <xdr:rowOff>161925</xdr:rowOff>
    </xdr:from>
    <xdr:to>
      <xdr:col>19</xdr:col>
      <xdr:colOff>561975</xdr:colOff>
      <xdr:row>54</xdr:row>
      <xdr:rowOff>47625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25</xdr:col>
      <xdr:colOff>180975</xdr:colOff>
      <xdr:row>39</xdr:row>
      <xdr:rowOff>76200</xdr:rowOff>
    </xdr:from>
    <xdr:to>
      <xdr:col>32</xdr:col>
      <xdr:colOff>295275</xdr:colOff>
      <xdr:row>53</xdr:row>
      <xdr:rowOff>152400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25</xdr:col>
      <xdr:colOff>771525</xdr:colOff>
      <xdr:row>87</xdr:row>
      <xdr:rowOff>57150</xdr:rowOff>
    </xdr:from>
    <xdr:to>
      <xdr:col>33</xdr:col>
      <xdr:colOff>276225</xdr:colOff>
      <xdr:row>101</xdr:row>
      <xdr:rowOff>133350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13</xdr:col>
      <xdr:colOff>304800</xdr:colOff>
      <xdr:row>87</xdr:row>
      <xdr:rowOff>123825</xdr:rowOff>
    </xdr:from>
    <xdr:to>
      <xdr:col>20</xdr:col>
      <xdr:colOff>228600</xdr:colOff>
      <xdr:row>102</xdr:row>
      <xdr:rowOff>9525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</xdr:col>
      <xdr:colOff>523875</xdr:colOff>
      <xdr:row>87</xdr:row>
      <xdr:rowOff>114300</xdr:rowOff>
    </xdr:from>
    <xdr:to>
      <xdr:col>7</xdr:col>
      <xdr:colOff>28575</xdr:colOff>
      <xdr:row>102</xdr:row>
      <xdr:rowOff>0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</xdr:col>
      <xdr:colOff>76200</xdr:colOff>
      <xdr:row>130</xdr:row>
      <xdr:rowOff>152400</xdr:rowOff>
    </xdr:from>
    <xdr:to>
      <xdr:col>6</xdr:col>
      <xdr:colOff>400050</xdr:colOff>
      <xdr:row>145</xdr:row>
      <xdr:rowOff>38100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12</xdr:col>
      <xdr:colOff>219075</xdr:colOff>
      <xdr:row>130</xdr:row>
      <xdr:rowOff>95250</xdr:rowOff>
    </xdr:from>
    <xdr:to>
      <xdr:col>19</xdr:col>
      <xdr:colOff>333375</xdr:colOff>
      <xdr:row>144</xdr:row>
      <xdr:rowOff>171450</xdr:rowOff>
    </xdr:to>
    <xdr:graphicFrame macro="">
      <xdr:nvGraphicFramePr>
        <xdr:cNvPr id="1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24</xdr:col>
      <xdr:colOff>514350</xdr:colOff>
      <xdr:row>130</xdr:row>
      <xdr:rowOff>85725</xdr:rowOff>
    </xdr:from>
    <xdr:to>
      <xdr:col>32</xdr:col>
      <xdr:colOff>19050</xdr:colOff>
      <xdr:row>144</xdr:row>
      <xdr:rowOff>161925</xdr:rowOff>
    </xdr:to>
    <xdr:graphicFrame macro="">
      <xdr:nvGraphicFramePr>
        <xdr:cNvPr id="19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ults%20&amp;%20Graphs%20Spread%20Sheet_2022_Non%20Linea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H of 6.5"/>
      <sheetName val="pH of 7.5"/>
      <sheetName val="pH of 8.5"/>
      <sheetName val="Initial Results"/>
      <sheetName val="Graphs"/>
      <sheetName val="First Results Graphs"/>
      <sheetName val="Comparison Graphs %"/>
      <sheetName val="Iron Graphs"/>
      <sheetName val="Manganese Graphs"/>
      <sheetName val="Langm Isotherm(non-linear)_Fe"/>
      <sheetName val="Langmuir Iso(non-linear)_Mn"/>
      <sheetName val="Freundlich Isoth(non-linear)_Fe"/>
      <sheetName val="Freundlich Iso(non-linear)_Mn"/>
      <sheetName val="Temkin_Fe(nonlinear)"/>
      <sheetName val="Temkin_Mn(nonlinear)"/>
      <sheetName val="Dub_Fe(nonlinear)"/>
      <sheetName val="Dub_Mn(nonlinear)"/>
      <sheetName val="Fe_non linear"/>
      <sheetName val="Mn_non linear"/>
      <sheetName val="Pseudo non linear First Ord_Fe"/>
      <sheetName val="Pseudo first ord non linear_Mn"/>
      <sheetName val="Pseudo seco order non-linear_Fe"/>
      <sheetName val="Pseudo non linear Sec_Mn"/>
      <sheetName val="Elovich Kinetic non-linear_Fe"/>
      <sheetName val="Elovich Kinetic non linear_Mn"/>
      <sheetName val="Intra Particle non-linear_Fe"/>
      <sheetName val="Intra Particle non_linear_Mn"/>
      <sheetName val="Statistics"/>
      <sheetName val="Error Function_Fe"/>
      <sheetName val="Error Function_M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34">
          <cell r="A34" t="str">
            <v>Iron (mg/l)</v>
          </cell>
        </row>
        <row r="35">
          <cell r="A35" t="str">
            <v>Time (min)</v>
          </cell>
          <cell r="B35">
            <v>6.5</v>
          </cell>
          <cell r="E35">
            <v>7.5</v>
          </cell>
          <cell r="H35">
            <v>8.5</v>
          </cell>
        </row>
        <row r="36">
          <cell r="B36" t="str">
            <v>0,174 (l/min)</v>
          </cell>
          <cell r="C36" t="str">
            <v>0,262 (l/min)</v>
          </cell>
          <cell r="D36" t="str">
            <v>0,523 (l/min)</v>
          </cell>
          <cell r="E36" t="str">
            <v>0,174 (l/min)</v>
          </cell>
          <cell r="F36" t="str">
            <v>0,262 (l/min)</v>
          </cell>
          <cell r="G36" t="str">
            <v>0,523 (l/min)</v>
          </cell>
          <cell r="H36" t="str">
            <v>0,174 (l/min)</v>
          </cell>
          <cell r="I36" t="str">
            <v>0,262 (l/min)</v>
          </cell>
          <cell r="J36" t="str">
            <v>0,523 (l/min)</v>
          </cell>
        </row>
        <row r="37">
          <cell r="B37" t="str">
            <v>1,67 (ml/min)</v>
          </cell>
          <cell r="C37" t="str">
            <v>2,52(ml/min)</v>
          </cell>
          <cell r="D37" t="str">
            <v>5,0 (ml/min)</v>
          </cell>
          <cell r="E37" t="str">
            <v>1,67 (ml/min)</v>
          </cell>
          <cell r="F37" t="str">
            <v>2,52(ml/min)</v>
          </cell>
          <cell r="G37" t="str">
            <v>5,0 (ml/min)</v>
          </cell>
          <cell r="H37" t="str">
            <v>1,67 (ml/min)</v>
          </cell>
          <cell r="I37" t="str">
            <v>2,52(ml/min)</v>
          </cell>
          <cell r="J37" t="str">
            <v>5,0 (ml/min)</v>
          </cell>
        </row>
        <row r="38">
          <cell r="A38">
            <v>10</v>
          </cell>
          <cell r="B38">
            <v>2.5</v>
          </cell>
          <cell r="C38">
            <v>2.8</v>
          </cell>
          <cell r="D38">
            <v>2.2000000000000002</v>
          </cell>
          <cell r="E38">
            <v>1.6</v>
          </cell>
          <cell r="F38">
            <v>1.63</v>
          </cell>
          <cell r="G38">
            <v>1.6</v>
          </cell>
          <cell r="H38">
            <v>1.8966666666666665</v>
          </cell>
          <cell r="I38">
            <v>1.8</v>
          </cell>
          <cell r="J38">
            <v>1.8466666666666667</v>
          </cell>
        </row>
        <row r="39">
          <cell r="A39">
            <v>20</v>
          </cell>
          <cell r="B39">
            <v>1.24</v>
          </cell>
          <cell r="C39">
            <v>2.6</v>
          </cell>
          <cell r="D39">
            <v>2.2000000000000002</v>
          </cell>
          <cell r="E39">
            <v>1.1100000000000001</v>
          </cell>
          <cell r="F39">
            <v>1.2</v>
          </cell>
          <cell r="G39">
            <v>1.5</v>
          </cell>
          <cell r="H39">
            <v>0.90666666666666673</v>
          </cell>
          <cell r="I39">
            <v>1.2766666666666666</v>
          </cell>
          <cell r="J39">
            <v>1.1399999999999999</v>
          </cell>
        </row>
        <row r="40">
          <cell r="A40">
            <v>30</v>
          </cell>
          <cell r="B40">
            <v>1.07</v>
          </cell>
          <cell r="C40">
            <v>2.38</v>
          </cell>
          <cell r="D40">
            <v>2.29</v>
          </cell>
          <cell r="E40">
            <v>0.54</v>
          </cell>
          <cell r="F40">
            <v>0.89</v>
          </cell>
          <cell r="G40">
            <v>1.24</v>
          </cell>
          <cell r="H40">
            <v>0.34999999999999992</v>
          </cell>
          <cell r="I40">
            <v>0.93666666666666665</v>
          </cell>
          <cell r="J40">
            <v>1.01</v>
          </cell>
        </row>
        <row r="41">
          <cell r="A41">
            <v>40</v>
          </cell>
          <cell r="B41">
            <v>1.1000000000000001</v>
          </cell>
          <cell r="C41">
            <v>1.8</v>
          </cell>
          <cell r="D41">
            <v>2.2000000000000002</v>
          </cell>
          <cell r="E41">
            <v>0.44</v>
          </cell>
          <cell r="F41">
            <v>0.9</v>
          </cell>
          <cell r="G41">
            <v>1.2</v>
          </cell>
          <cell r="H41">
            <v>0.19666666666666668</v>
          </cell>
          <cell r="I41">
            <v>0.71333333333333326</v>
          </cell>
          <cell r="J41">
            <v>0.65666666666666673</v>
          </cell>
        </row>
        <row r="42">
          <cell r="A42">
            <v>50</v>
          </cell>
          <cell r="B42">
            <v>1.1499999999999999</v>
          </cell>
          <cell r="C42">
            <v>2</v>
          </cell>
          <cell r="D42">
            <v>2.4</v>
          </cell>
          <cell r="E42">
            <v>0.45</v>
          </cell>
          <cell r="F42">
            <v>0.9</v>
          </cell>
          <cell r="G42">
            <v>1.1000000000000001</v>
          </cell>
          <cell r="H42">
            <v>0.18333333333333335</v>
          </cell>
          <cell r="I42">
            <v>0.57999999999999996</v>
          </cell>
          <cell r="J42">
            <v>0.58333333333333337</v>
          </cell>
        </row>
        <row r="43">
          <cell r="A43">
            <v>60</v>
          </cell>
          <cell r="B43">
            <v>1.3</v>
          </cell>
          <cell r="C43">
            <v>1.71</v>
          </cell>
          <cell r="D43">
            <v>2.56</v>
          </cell>
          <cell r="E43">
            <v>0.42</v>
          </cell>
          <cell r="F43">
            <v>0.89</v>
          </cell>
          <cell r="G43">
            <v>1.1100000000000001</v>
          </cell>
          <cell r="H43">
            <v>0.1466666666666667</v>
          </cell>
          <cell r="I43">
            <v>0.54333333333333333</v>
          </cell>
          <cell r="J43">
            <v>0.60666666666666658</v>
          </cell>
        </row>
      </sheetData>
      <sheetData sheetId="8">
        <row r="34">
          <cell r="C34" t="str">
            <v>Manganese (mg/l)</v>
          </cell>
        </row>
        <row r="35">
          <cell r="C35" t="str">
            <v>Time (min)</v>
          </cell>
          <cell r="D35">
            <v>6.5</v>
          </cell>
          <cell r="G35">
            <v>7.5</v>
          </cell>
          <cell r="J35">
            <v>8.5</v>
          </cell>
        </row>
        <row r="36">
          <cell r="D36" t="str">
            <v>0,174 (l/min)</v>
          </cell>
          <cell r="E36" t="str">
            <v>0,262 (l/min)</v>
          </cell>
          <cell r="F36" t="str">
            <v>0,523 (l/min)</v>
          </cell>
          <cell r="G36" t="str">
            <v>0,174 (l/min)</v>
          </cell>
          <cell r="H36" t="str">
            <v>0,262 (l/min)</v>
          </cell>
          <cell r="I36" t="str">
            <v>0,523 (l/min)</v>
          </cell>
          <cell r="J36" t="str">
            <v>0,174 (l/min)</v>
          </cell>
          <cell r="K36" t="str">
            <v>0,262 (l/min)</v>
          </cell>
          <cell r="L36" t="str">
            <v>0,523 (l/min)</v>
          </cell>
        </row>
        <row r="37">
          <cell r="D37" t="str">
            <v>1,67 (ml/min)</v>
          </cell>
          <cell r="E37" t="str">
            <v>2,52(ml/min)</v>
          </cell>
          <cell r="F37" t="str">
            <v>5,0 (ml/min)</v>
          </cell>
          <cell r="G37" t="str">
            <v>1,67 (ml/min)</v>
          </cell>
          <cell r="H37" t="str">
            <v>2,52(ml/min)</v>
          </cell>
          <cell r="I37" t="str">
            <v>5,0 (ml/min)</v>
          </cell>
          <cell r="J37" t="str">
            <v>1,67 (ml/min)</v>
          </cell>
          <cell r="K37" t="str">
            <v>2,52(ml/min)</v>
          </cell>
          <cell r="L37" t="str">
            <v>5,0 (ml/min)</v>
          </cell>
        </row>
        <row r="38">
          <cell r="C38">
            <v>10</v>
          </cell>
          <cell r="D38">
            <v>0.3</v>
          </cell>
          <cell r="E38">
            <v>0.2</v>
          </cell>
          <cell r="F38">
            <v>0.5</v>
          </cell>
          <cell r="G38">
            <v>0.53</v>
          </cell>
          <cell r="H38">
            <v>0.37</v>
          </cell>
          <cell r="I38">
            <v>0.5</v>
          </cell>
          <cell r="J38">
            <v>0.53333333333333333</v>
          </cell>
          <cell r="K38">
            <v>0.53333333333333333</v>
          </cell>
          <cell r="L38">
            <v>0.6333333333333333</v>
          </cell>
        </row>
        <row r="39">
          <cell r="C39">
            <v>20</v>
          </cell>
          <cell r="D39">
            <v>0.4</v>
          </cell>
          <cell r="E39">
            <v>0.2</v>
          </cell>
          <cell r="F39">
            <v>0.6</v>
          </cell>
          <cell r="G39">
            <v>0.5</v>
          </cell>
          <cell r="H39">
            <v>0.3</v>
          </cell>
          <cell r="I39">
            <v>0.6</v>
          </cell>
          <cell r="J39">
            <v>0.56666666666666676</v>
          </cell>
          <cell r="K39">
            <v>0.5</v>
          </cell>
          <cell r="L39">
            <v>0.5</v>
          </cell>
        </row>
        <row r="40">
          <cell r="C40">
            <v>30</v>
          </cell>
          <cell r="D40">
            <v>0.63</v>
          </cell>
          <cell r="E40">
            <v>0.37</v>
          </cell>
          <cell r="F40">
            <v>0.63</v>
          </cell>
          <cell r="G40">
            <v>0.5</v>
          </cell>
          <cell r="H40">
            <v>0.33</v>
          </cell>
          <cell r="I40">
            <v>0.63</v>
          </cell>
          <cell r="J40">
            <v>0.46666666666666662</v>
          </cell>
          <cell r="K40">
            <v>0.5</v>
          </cell>
          <cell r="L40">
            <v>0.56666666666666676</v>
          </cell>
        </row>
        <row r="41">
          <cell r="C41">
            <v>40</v>
          </cell>
          <cell r="D41">
            <v>0.6</v>
          </cell>
          <cell r="E41">
            <v>0.3</v>
          </cell>
          <cell r="F41">
            <v>0.6</v>
          </cell>
          <cell r="G41">
            <v>0.5</v>
          </cell>
          <cell r="H41">
            <v>0.4</v>
          </cell>
          <cell r="I41">
            <v>0.6</v>
          </cell>
          <cell r="J41">
            <v>0.33333333333333331</v>
          </cell>
          <cell r="K41">
            <v>0.5</v>
          </cell>
          <cell r="L41">
            <v>0.56666666666666676</v>
          </cell>
        </row>
        <row r="42">
          <cell r="C42">
            <v>50</v>
          </cell>
          <cell r="D42">
            <v>0.5</v>
          </cell>
          <cell r="E42">
            <v>0.3</v>
          </cell>
          <cell r="F42">
            <v>0.4</v>
          </cell>
          <cell r="G42">
            <v>0.5</v>
          </cell>
          <cell r="H42">
            <v>0.4</v>
          </cell>
          <cell r="I42">
            <v>0.4</v>
          </cell>
          <cell r="J42">
            <v>0.43333333333333335</v>
          </cell>
          <cell r="K42">
            <v>0.46666666666666662</v>
          </cell>
          <cell r="L42">
            <v>0.6333333333333333</v>
          </cell>
        </row>
        <row r="43">
          <cell r="C43">
            <v>60</v>
          </cell>
          <cell r="D43">
            <v>0.5</v>
          </cell>
          <cell r="E43">
            <v>0.37</v>
          </cell>
          <cell r="F43">
            <v>0.5</v>
          </cell>
          <cell r="G43">
            <v>0.47</v>
          </cell>
          <cell r="H43">
            <v>0.3</v>
          </cell>
          <cell r="I43">
            <v>0.5</v>
          </cell>
          <cell r="J43">
            <v>0.53333333333333333</v>
          </cell>
          <cell r="K43">
            <v>0.53333333333333333</v>
          </cell>
          <cell r="L43">
            <v>0.6</v>
          </cell>
        </row>
      </sheetData>
      <sheetData sheetId="9">
        <row r="18">
          <cell r="B18">
            <v>2.5</v>
          </cell>
        </row>
      </sheetData>
      <sheetData sheetId="10"/>
      <sheetData sheetId="11">
        <row r="18">
          <cell r="B18">
            <v>2.5</v>
          </cell>
          <cell r="H18">
            <v>2.4784840761935558E-5</v>
          </cell>
          <cell r="N18">
            <v>2.8</v>
          </cell>
          <cell r="T18">
            <v>2.5455304460121241E-5</v>
          </cell>
          <cell r="Z18">
            <v>2.2000000000000002</v>
          </cell>
          <cell r="AF18">
            <v>2.4049736092012006E-5</v>
          </cell>
        </row>
        <row r="19">
          <cell r="B19">
            <v>1.24</v>
          </cell>
          <cell r="H19">
            <v>2.1011831534720762E-5</v>
          </cell>
          <cell r="N19">
            <v>2.6</v>
          </cell>
          <cell r="T19">
            <v>2.5014852170754113E-5</v>
          </cell>
          <cell r="Z19">
            <v>2.2000000000000002</v>
          </cell>
          <cell r="AF19">
            <v>2.4049736092012006E-5</v>
          </cell>
        </row>
        <row r="20">
          <cell r="B20">
            <v>1.07</v>
          </cell>
          <cell r="H20">
            <v>2.029463605164871E-5</v>
          </cell>
          <cell r="N20">
            <v>2.38</v>
          </cell>
          <cell r="T20">
            <v>2.4499349995994952E-5</v>
          </cell>
          <cell r="Z20">
            <v>2.29</v>
          </cell>
          <cell r="AF20">
            <v>2.4277921132151869E-5</v>
          </cell>
        </row>
        <row r="21">
          <cell r="B21">
            <v>1.1000000000000001</v>
          </cell>
          <cell r="H21">
            <v>2.0427239782375853E-5</v>
          </cell>
          <cell r="N21">
            <v>1.8</v>
          </cell>
          <cell r="T21">
            <v>2.2939508790628466E-5</v>
          </cell>
          <cell r="Z21">
            <v>2.2000000000000002</v>
          </cell>
          <cell r="AF21">
            <v>2.4049736092012006E-5</v>
          </cell>
        </row>
        <row r="22">
          <cell r="B22">
            <v>1.1499999999999999</v>
          </cell>
          <cell r="H22">
            <v>2.0642227875555756E-5</v>
          </cell>
          <cell r="N22">
            <v>2</v>
          </cell>
          <cell r="T22">
            <v>2.3515879646824156E-5</v>
          </cell>
          <cell r="Z22">
            <v>2.4</v>
          </cell>
          <cell r="AF22">
            <v>2.4547684532456354E-5</v>
          </cell>
        </row>
        <row r="23">
          <cell r="B23">
            <v>1.3</v>
          </cell>
          <cell r="H23">
            <v>2.1246985058700926E-5</v>
          </cell>
          <cell r="N23">
            <v>1.71</v>
          </cell>
          <cell r="T23">
            <v>2.2664045129562632E-5</v>
          </cell>
          <cell r="Z23">
            <v>2.56</v>
          </cell>
          <cell r="AF23">
            <v>2.4923673232284274E-5</v>
          </cell>
        </row>
        <row r="68">
          <cell r="B68">
            <v>1.6</v>
          </cell>
          <cell r="H68">
            <v>2.2311888176954042E-5</v>
          </cell>
          <cell r="N68">
            <v>1.63</v>
          </cell>
          <cell r="T68">
            <v>2.2409721829788526E-5</v>
          </cell>
          <cell r="Z68">
            <v>1.6</v>
          </cell>
          <cell r="AF68">
            <v>2.2311888176954042E-5</v>
          </cell>
        </row>
        <row r="69">
          <cell r="B69">
            <v>1.1100000000000001</v>
          </cell>
          <cell r="H69">
            <v>2.0470826444368885E-5</v>
          </cell>
          <cell r="N69">
            <v>1.2</v>
          </cell>
          <cell r="T69">
            <v>2.0850184639371411E-5</v>
          </cell>
          <cell r="Z69">
            <v>1.5</v>
          </cell>
          <cell r="AF69">
            <v>2.1975299835894735E-5</v>
          </cell>
        </row>
        <row r="70">
          <cell r="B70">
            <v>0.54</v>
          </cell>
          <cell r="H70">
            <v>1.7275561112448216E-5</v>
          </cell>
          <cell r="N70">
            <v>0.89</v>
          </cell>
          <cell r="T70">
            <v>1.9433033145074594E-5</v>
          </cell>
          <cell r="Z70">
            <v>1.24</v>
          </cell>
          <cell r="AF70">
            <v>2.1011831534720762E-5</v>
          </cell>
        </row>
        <row r="71">
          <cell r="B71">
            <v>0.44</v>
          </cell>
          <cell r="H71">
            <v>1.6462059022799542E-5</v>
          </cell>
          <cell r="N71">
            <v>0.9</v>
          </cell>
          <cell r="T71">
            <v>1.9484240690346972E-5</v>
          </cell>
          <cell r="Z71">
            <v>1.2</v>
          </cell>
          <cell r="AF71">
            <v>2.0850184639371411E-5</v>
          </cell>
        </row>
        <row r="72">
          <cell r="B72">
            <v>0.45</v>
          </cell>
          <cell r="H72">
            <v>1.6549423038843194E-5</v>
          </cell>
          <cell r="N72">
            <v>0.9</v>
          </cell>
          <cell r="T72">
            <v>1.9484240690346972E-5</v>
          </cell>
          <cell r="Z72">
            <v>1.1000000000000001</v>
          </cell>
          <cell r="AF72">
            <v>2.0427239782375853E-5</v>
          </cell>
        </row>
        <row r="73">
          <cell r="B73">
            <v>0.42</v>
          </cell>
          <cell r="H73">
            <v>1.6282673549678289E-5</v>
          </cell>
          <cell r="N73">
            <v>0.89</v>
          </cell>
          <cell r="T73">
            <v>1.9433033145074594E-5</v>
          </cell>
          <cell r="Z73">
            <v>1.1100000000000001</v>
          </cell>
          <cell r="AF73">
            <v>2.0470826444368885E-5</v>
          </cell>
        </row>
        <row r="111">
          <cell r="B111">
            <v>1.8966666666666665</v>
          </cell>
          <cell r="H111">
            <v>2.3223888134608406E-5</v>
          </cell>
          <cell r="N111">
            <v>1.8</v>
          </cell>
          <cell r="T111">
            <v>2.2939508790628466E-5</v>
          </cell>
          <cell r="Z111">
            <v>1.8466666666666667</v>
          </cell>
          <cell r="AF111">
            <v>2.3078215848323984E-5</v>
          </cell>
        </row>
        <row r="112">
          <cell r="B112">
            <v>0.90666666666666673</v>
          </cell>
          <cell r="H112">
            <v>1.9518137902028265E-5</v>
          </cell>
          <cell r="N112">
            <v>1.2766666666666666</v>
          </cell>
          <cell r="T112">
            <v>2.1156542662741802E-5</v>
          </cell>
          <cell r="Z112">
            <v>1.1399999999999999</v>
          </cell>
          <cell r="AF112">
            <v>2.0599810132790591E-5</v>
          </cell>
        </row>
        <row r="113">
          <cell r="B113">
            <v>0.34999999999999992</v>
          </cell>
          <cell r="H113">
            <v>1.5598269197915538E-5</v>
          </cell>
          <cell r="N113">
            <v>0.93666666666666665</v>
          </cell>
          <cell r="T113">
            <v>1.9668358798361941E-5</v>
          </cell>
          <cell r="Z113">
            <v>1.01</v>
          </cell>
          <cell r="AF113">
            <v>2.0020660442687496E-5</v>
          </cell>
        </row>
        <row r="114">
          <cell r="B114">
            <v>0.19666666666666668</v>
          </cell>
          <cell r="H114">
            <v>1.3618060955706353E-5</v>
          </cell>
          <cell r="N114">
            <v>0.71333333333333326</v>
          </cell>
          <cell r="T114">
            <v>1.8446206181999346E-5</v>
          </cell>
          <cell r="Z114">
            <v>0.65666666666666673</v>
          </cell>
          <cell r="AF114">
            <v>1.809007836886143E-5</v>
          </cell>
        </row>
        <row r="115">
          <cell r="B115">
            <v>0.18333333333333335</v>
          </cell>
          <cell r="H115">
            <v>1.3394737950333018E-5</v>
          </cell>
          <cell r="N115">
            <v>0.57999999999999996</v>
          </cell>
          <cell r="T115">
            <v>1.7568778021352932E-5</v>
          </cell>
          <cell r="Z115">
            <v>0.58333333333333337</v>
          </cell>
          <cell r="AF115">
            <v>1.7592507092925424E-5</v>
          </cell>
        </row>
        <row r="116">
          <cell r="B116">
            <v>0.1466666666666667</v>
          </cell>
          <cell r="H116">
            <v>1.2708939652520911E-5</v>
          </cell>
          <cell r="N116">
            <v>0.54333333333333333</v>
          </cell>
          <cell r="T116">
            <v>1.7300618468814665E-5</v>
          </cell>
          <cell r="Z116">
            <v>0.60666666666666658</v>
          </cell>
          <cell r="AF116">
            <v>1.7755771298653495E-5</v>
          </cell>
        </row>
      </sheetData>
      <sheetData sheetId="12">
        <row r="18">
          <cell r="B18">
            <v>0.3</v>
          </cell>
          <cell r="H18">
            <v>1.5042106140298664E-5</v>
          </cell>
          <cell r="N18">
            <v>0.2</v>
          </cell>
          <cell r="T18">
            <v>1.3672075250293847E-5</v>
          </cell>
          <cell r="Z18">
            <v>0.5</v>
          </cell>
          <cell r="AF18">
            <v>1.6965238617698986E-5</v>
          </cell>
        </row>
        <row r="19">
          <cell r="B19">
            <v>0.4</v>
          </cell>
          <cell r="H19">
            <v>1.6096633960472005E-5</v>
          </cell>
          <cell r="N19">
            <v>0.2</v>
          </cell>
          <cell r="T19">
            <v>1.3672075250293847E-5</v>
          </cell>
          <cell r="Z19">
            <v>0.6</v>
          </cell>
          <cell r="AF19">
            <v>1.7709621407309912E-5</v>
          </cell>
        </row>
        <row r="20">
          <cell r="B20">
            <v>0.63</v>
          </cell>
          <cell r="H20">
            <v>1.7914303373720119E-5</v>
          </cell>
          <cell r="N20">
            <v>0.37</v>
          </cell>
          <cell r="T20">
            <v>1.5803764131716135E-5</v>
          </cell>
          <cell r="Z20">
            <v>0.63</v>
          </cell>
          <cell r="AF20">
            <v>1.7914303373720119E-5</v>
          </cell>
        </row>
        <row r="21">
          <cell r="B21">
            <v>0.6</v>
          </cell>
          <cell r="H21">
            <v>1.7709621407309912E-5</v>
          </cell>
          <cell r="N21">
            <v>0.3</v>
          </cell>
          <cell r="T21">
            <v>1.5042106140298664E-5</v>
          </cell>
          <cell r="Z21">
            <v>0.6</v>
          </cell>
          <cell r="AF21">
            <v>1.7709621407309912E-5</v>
          </cell>
        </row>
        <row r="22">
          <cell r="B22">
            <v>0.5</v>
          </cell>
          <cell r="H22">
            <v>1.6965238617698986E-5</v>
          </cell>
          <cell r="N22">
            <v>0.3</v>
          </cell>
          <cell r="T22">
            <v>1.5042106140298664E-5</v>
          </cell>
          <cell r="Z22">
            <v>0.4</v>
          </cell>
          <cell r="AF22">
            <v>1.6096633960472005E-5</v>
          </cell>
        </row>
        <row r="23">
          <cell r="B23">
            <v>0.5</v>
          </cell>
          <cell r="H23">
            <v>1.6965238617698986E-5</v>
          </cell>
          <cell r="N23">
            <v>0.37</v>
          </cell>
          <cell r="T23">
            <v>1.5803764131716135E-5</v>
          </cell>
          <cell r="Z23">
            <v>0.5</v>
          </cell>
          <cell r="AF23">
            <v>1.6965238617698986E-5</v>
          </cell>
        </row>
        <row r="68">
          <cell r="B68">
            <v>0.53</v>
          </cell>
          <cell r="H68">
            <v>1.7199672660056463E-5</v>
          </cell>
          <cell r="N68">
            <v>0.37</v>
          </cell>
          <cell r="T68">
            <v>1.5803764131716135E-5</v>
          </cell>
        </row>
        <row r="69">
          <cell r="B69">
            <v>0.5</v>
          </cell>
          <cell r="H69">
            <v>1.6965238617698986E-5</v>
          </cell>
          <cell r="N69">
            <v>0.3</v>
          </cell>
          <cell r="T69">
            <v>1.5042106140298664E-5</v>
          </cell>
        </row>
        <row r="70">
          <cell r="B70">
            <v>0.5</v>
          </cell>
          <cell r="H70">
            <v>1.6965238617698986E-5</v>
          </cell>
          <cell r="N70">
            <v>0.33</v>
          </cell>
          <cell r="T70">
            <v>1.538359135934224E-5</v>
          </cell>
        </row>
        <row r="71">
          <cell r="B71">
            <v>0.5</v>
          </cell>
          <cell r="H71">
            <v>1.6965238617698986E-5</v>
          </cell>
          <cell r="N71">
            <v>0.4</v>
          </cell>
          <cell r="T71">
            <v>1.6096633960472005E-5</v>
          </cell>
        </row>
        <row r="72">
          <cell r="B72">
            <v>0.5</v>
          </cell>
          <cell r="H72">
            <v>1.6965238617698986E-5</v>
          </cell>
          <cell r="N72">
            <v>0.4</v>
          </cell>
          <cell r="T72">
            <v>1.6096633960472005E-5</v>
          </cell>
        </row>
        <row r="73">
          <cell r="B73">
            <v>0.47</v>
          </cell>
          <cell r="H73">
            <v>1.6719791680667051E-5</v>
          </cell>
          <cell r="N73">
            <v>0.3</v>
          </cell>
          <cell r="T73">
            <v>1.5042106140298664E-5</v>
          </cell>
        </row>
        <row r="111">
          <cell r="B111">
            <v>0.53333333333333333</v>
          </cell>
          <cell r="H111">
            <v>1.7225089521424967E-5</v>
          </cell>
          <cell r="N111">
            <v>0.53333333333333333</v>
          </cell>
          <cell r="T111">
            <v>1.7225089521424967E-5</v>
          </cell>
          <cell r="Z111">
            <v>0.6333333333333333</v>
          </cell>
          <cell r="AF111">
            <v>1.793658269450696E-5</v>
          </cell>
        </row>
        <row r="112">
          <cell r="B112">
            <v>0.56666666666666676</v>
          </cell>
          <cell r="H112">
            <v>1.7472806124272493E-5</v>
          </cell>
          <cell r="N112">
            <v>0.5</v>
          </cell>
          <cell r="T112">
            <v>1.6965238617698986E-5</v>
          </cell>
          <cell r="Z112">
            <v>0.5</v>
          </cell>
          <cell r="AF112">
            <v>1.6965238617698986E-5</v>
          </cell>
        </row>
        <row r="113">
          <cell r="B113">
            <v>0.46666666666666662</v>
          </cell>
          <cell r="H113">
            <v>1.6691786865078354E-5</v>
          </cell>
          <cell r="N113">
            <v>0.5</v>
          </cell>
          <cell r="T113">
            <v>1.6965238617698986E-5</v>
          </cell>
          <cell r="Z113">
            <v>0.56666666666666676</v>
          </cell>
          <cell r="AF113">
            <v>1.7472806124272493E-5</v>
          </cell>
        </row>
        <row r="114">
          <cell r="B114">
            <v>0.33333333333333331</v>
          </cell>
          <cell r="H114">
            <v>1.5420049350600197E-5</v>
          </cell>
          <cell r="N114">
            <v>0.5</v>
          </cell>
          <cell r="T114">
            <v>1.6965238617698986E-5</v>
          </cell>
          <cell r="Z114">
            <v>0.56666666666666676</v>
          </cell>
          <cell r="AF114">
            <v>1.7472806124272493E-5</v>
          </cell>
        </row>
        <row r="115">
          <cell r="B115">
            <v>0.43333333333333335</v>
          </cell>
          <cell r="H115">
            <v>1.6402969430194807E-5</v>
          </cell>
          <cell r="N115">
            <v>0.46666666666666662</v>
          </cell>
          <cell r="T115">
            <v>1.6691786865078354E-5</v>
          </cell>
          <cell r="Z115">
            <v>0.6333333333333333</v>
          </cell>
          <cell r="AF115">
            <v>1.793658269450696E-5</v>
          </cell>
        </row>
        <row r="116">
          <cell r="B116">
            <v>0.53333333333333333</v>
          </cell>
          <cell r="H116">
            <v>1.7225089521424967E-5</v>
          </cell>
          <cell r="N116">
            <v>0.53333333333333333</v>
          </cell>
          <cell r="T116">
            <v>1.7225089521424967E-5</v>
          </cell>
          <cell r="Z116">
            <v>0.6</v>
          </cell>
          <cell r="AF116">
            <v>1.7709621407309912E-5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17">
          <cell r="A17">
            <v>10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29"/>
  <sheetViews>
    <sheetView topLeftCell="A73" workbookViewId="0">
      <selection activeCell="H135" sqref="H135"/>
    </sheetView>
  </sheetViews>
  <sheetFormatPr defaultRowHeight="15" x14ac:dyDescent="0.25"/>
  <cols>
    <col min="1" max="1" width="10.7109375" bestFit="1" customWidth="1"/>
    <col min="2" max="2" width="13.140625" bestFit="1" customWidth="1"/>
    <col min="3" max="3" width="12.5703125" bestFit="1" customWidth="1"/>
    <col min="4" max="4" width="12.28515625" bestFit="1" customWidth="1"/>
    <col min="5" max="5" width="13.140625" bestFit="1" customWidth="1"/>
    <col min="6" max="6" width="12.5703125" bestFit="1" customWidth="1"/>
    <col min="7" max="7" width="12.28515625" bestFit="1" customWidth="1"/>
    <col min="8" max="8" width="13.140625" bestFit="1" customWidth="1"/>
    <col min="9" max="9" width="12.5703125" bestFit="1" customWidth="1"/>
    <col min="10" max="10" width="12.28515625" bestFit="1" customWidth="1"/>
    <col min="11" max="11" width="12" bestFit="1" customWidth="1"/>
    <col min="12" max="12" width="9.140625" style="1"/>
    <col min="18" max="18" width="12" bestFit="1" customWidth="1"/>
    <col min="20" max="20" width="12" bestFit="1" customWidth="1"/>
    <col min="23" max="23" width="12" bestFit="1" customWidth="1"/>
    <col min="24" max="24" width="9.140625" style="1"/>
    <col min="26" max="26" width="12" bestFit="1" customWidth="1"/>
    <col min="32" max="32" width="12" bestFit="1" customWidth="1"/>
    <col min="257" max="257" width="10.7109375" bestFit="1" customWidth="1"/>
    <col min="258" max="258" width="13.140625" bestFit="1" customWidth="1"/>
    <col min="259" max="259" width="12.5703125" bestFit="1" customWidth="1"/>
    <col min="260" max="260" width="12.28515625" bestFit="1" customWidth="1"/>
    <col min="261" max="261" width="13.140625" bestFit="1" customWidth="1"/>
    <col min="262" max="262" width="12.5703125" bestFit="1" customWidth="1"/>
    <col min="263" max="263" width="12.28515625" bestFit="1" customWidth="1"/>
    <col min="264" max="264" width="13.140625" bestFit="1" customWidth="1"/>
    <col min="265" max="265" width="12.5703125" bestFit="1" customWidth="1"/>
    <col min="266" max="266" width="12.28515625" bestFit="1" customWidth="1"/>
    <col min="267" max="267" width="12" bestFit="1" customWidth="1"/>
    <col min="274" max="274" width="12" bestFit="1" customWidth="1"/>
    <col min="276" max="276" width="12" bestFit="1" customWidth="1"/>
    <col min="279" max="279" width="12" bestFit="1" customWidth="1"/>
    <col min="282" max="282" width="12" bestFit="1" customWidth="1"/>
    <col min="513" max="513" width="10.7109375" bestFit="1" customWidth="1"/>
    <col min="514" max="514" width="13.140625" bestFit="1" customWidth="1"/>
    <col min="515" max="515" width="12.5703125" bestFit="1" customWidth="1"/>
    <col min="516" max="516" width="12.28515625" bestFit="1" customWidth="1"/>
    <col min="517" max="517" width="13.140625" bestFit="1" customWidth="1"/>
    <col min="518" max="518" width="12.5703125" bestFit="1" customWidth="1"/>
    <col min="519" max="519" width="12.28515625" bestFit="1" customWidth="1"/>
    <col min="520" max="520" width="13.140625" bestFit="1" customWidth="1"/>
    <col min="521" max="521" width="12.5703125" bestFit="1" customWidth="1"/>
    <col min="522" max="522" width="12.28515625" bestFit="1" customWidth="1"/>
    <col min="523" max="523" width="12" bestFit="1" customWidth="1"/>
    <col min="530" max="530" width="12" bestFit="1" customWidth="1"/>
    <col min="532" max="532" width="12" bestFit="1" customWidth="1"/>
    <col min="535" max="535" width="12" bestFit="1" customWidth="1"/>
    <col min="538" max="538" width="12" bestFit="1" customWidth="1"/>
    <col min="769" max="769" width="10.7109375" bestFit="1" customWidth="1"/>
    <col min="770" max="770" width="13.140625" bestFit="1" customWidth="1"/>
    <col min="771" max="771" width="12.5703125" bestFit="1" customWidth="1"/>
    <col min="772" max="772" width="12.28515625" bestFit="1" customWidth="1"/>
    <col min="773" max="773" width="13.140625" bestFit="1" customWidth="1"/>
    <col min="774" max="774" width="12.5703125" bestFit="1" customWidth="1"/>
    <col min="775" max="775" width="12.28515625" bestFit="1" customWidth="1"/>
    <col min="776" max="776" width="13.140625" bestFit="1" customWidth="1"/>
    <col min="777" max="777" width="12.5703125" bestFit="1" customWidth="1"/>
    <col min="778" max="778" width="12.28515625" bestFit="1" customWidth="1"/>
    <col min="779" max="779" width="12" bestFit="1" customWidth="1"/>
    <col min="786" max="786" width="12" bestFit="1" customWidth="1"/>
    <col min="788" max="788" width="12" bestFit="1" customWidth="1"/>
    <col min="791" max="791" width="12" bestFit="1" customWidth="1"/>
    <col min="794" max="794" width="12" bestFit="1" customWidth="1"/>
    <col min="1025" max="1025" width="10.7109375" bestFit="1" customWidth="1"/>
    <col min="1026" max="1026" width="13.140625" bestFit="1" customWidth="1"/>
    <col min="1027" max="1027" width="12.5703125" bestFit="1" customWidth="1"/>
    <col min="1028" max="1028" width="12.28515625" bestFit="1" customWidth="1"/>
    <col min="1029" max="1029" width="13.140625" bestFit="1" customWidth="1"/>
    <col min="1030" max="1030" width="12.5703125" bestFit="1" customWidth="1"/>
    <col min="1031" max="1031" width="12.28515625" bestFit="1" customWidth="1"/>
    <col min="1032" max="1032" width="13.140625" bestFit="1" customWidth="1"/>
    <col min="1033" max="1033" width="12.5703125" bestFit="1" customWidth="1"/>
    <col min="1034" max="1034" width="12.28515625" bestFit="1" customWidth="1"/>
    <col min="1035" max="1035" width="12" bestFit="1" customWidth="1"/>
    <col min="1042" max="1042" width="12" bestFit="1" customWidth="1"/>
    <col min="1044" max="1044" width="12" bestFit="1" customWidth="1"/>
    <col min="1047" max="1047" width="12" bestFit="1" customWidth="1"/>
    <col min="1050" max="1050" width="12" bestFit="1" customWidth="1"/>
    <col min="1281" max="1281" width="10.7109375" bestFit="1" customWidth="1"/>
    <col min="1282" max="1282" width="13.140625" bestFit="1" customWidth="1"/>
    <col min="1283" max="1283" width="12.5703125" bestFit="1" customWidth="1"/>
    <col min="1284" max="1284" width="12.28515625" bestFit="1" customWidth="1"/>
    <col min="1285" max="1285" width="13.140625" bestFit="1" customWidth="1"/>
    <col min="1286" max="1286" width="12.5703125" bestFit="1" customWidth="1"/>
    <col min="1287" max="1287" width="12.28515625" bestFit="1" customWidth="1"/>
    <col min="1288" max="1288" width="13.140625" bestFit="1" customWidth="1"/>
    <col min="1289" max="1289" width="12.5703125" bestFit="1" customWidth="1"/>
    <col min="1290" max="1290" width="12.28515625" bestFit="1" customWidth="1"/>
    <col min="1291" max="1291" width="12" bestFit="1" customWidth="1"/>
    <col min="1298" max="1298" width="12" bestFit="1" customWidth="1"/>
    <col min="1300" max="1300" width="12" bestFit="1" customWidth="1"/>
    <col min="1303" max="1303" width="12" bestFit="1" customWidth="1"/>
    <col min="1306" max="1306" width="12" bestFit="1" customWidth="1"/>
    <col min="1537" max="1537" width="10.7109375" bestFit="1" customWidth="1"/>
    <col min="1538" max="1538" width="13.140625" bestFit="1" customWidth="1"/>
    <col min="1539" max="1539" width="12.5703125" bestFit="1" customWidth="1"/>
    <col min="1540" max="1540" width="12.28515625" bestFit="1" customWidth="1"/>
    <col min="1541" max="1541" width="13.140625" bestFit="1" customWidth="1"/>
    <col min="1542" max="1542" width="12.5703125" bestFit="1" customWidth="1"/>
    <col min="1543" max="1543" width="12.28515625" bestFit="1" customWidth="1"/>
    <col min="1544" max="1544" width="13.140625" bestFit="1" customWidth="1"/>
    <col min="1545" max="1545" width="12.5703125" bestFit="1" customWidth="1"/>
    <col min="1546" max="1546" width="12.28515625" bestFit="1" customWidth="1"/>
    <col min="1547" max="1547" width="12" bestFit="1" customWidth="1"/>
    <col min="1554" max="1554" width="12" bestFit="1" customWidth="1"/>
    <col min="1556" max="1556" width="12" bestFit="1" customWidth="1"/>
    <col min="1559" max="1559" width="12" bestFit="1" customWidth="1"/>
    <col min="1562" max="1562" width="12" bestFit="1" customWidth="1"/>
    <col min="1793" max="1793" width="10.7109375" bestFit="1" customWidth="1"/>
    <col min="1794" max="1794" width="13.140625" bestFit="1" customWidth="1"/>
    <col min="1795" max="1795" width="12.5703125" bestFit="1" customWidth="1"/>
    <col min="1796" max="1796" width="12.28515625" bestFit="1" customWidth="1"/>
    <col min="1797" max="1797" width="13.140625" bestFit="1" customWidth="1"/>
    <col min="1798" max="1798" width="12.5703125" bestFit="1" customWidth="1"/>
    <col min="1799" max="1799" width="12.28515625" bestFit="1" customWidth="1"/>
    <col min="1800" max="1800" width="13.140625" bestFit="1" customWidth="1"/>
    <col min="1801" max="1801" width="12.5703125" bestFit="1" customWidth="1"/>
    <col min="1802" max="1802" width="12.28515625" bestFit="1" customWidth="1"/>
    <col min="1803" max="1803" width="12" bestFit="1" customWidth="1"/>
    <col min="1810" max="1810" width="12" bestFit="1" customWidth="1"/>
    <col min="1812" max="1812" width="12" bestFit="1" customWidth="1"/>
    <col min="1815" max="1815" width="12" bestFit="1" customWidth="1"/>
    <col min="1818" max="1818" width="12" bestFit="1" customWidth="1"/>
    <col min="2049" max="2049" width="10.7109375" bestFit="1" customWidth="1"/>
    <col min="2050" max="2050" width="13.140625" bestFit="1" customWidth="1"/>
    <col min="2051" max="2051" width="12.5703125" bestFit="1" customWidth="1"/>
    <col min="2052" max="2052" width="12.28515625" bestFit="1" customWidth="1"/>
    <col min="2053" max="2053" width="13.140625" bestFit="1" customWidth="1"/>
    <col min="2054" max="2054" width="12.5703125" bestFit="1" customWidth="1"/>
    <col min="2055" max="2055" width="12.28515625" bestFit="1" customWidth="1"/>
    <col min="2056" max="2056" width="13.140625" bestFit="1" customWidth="1"/>
    <col min="2057" max="2057" width="12.5703125" bestFit="1" customWidth="1"/>
    <col min="2058" max="2058" width="12.28515625" bestFit="1" customWidth="1"/>
    <col min="2059" max="2059" width="12" bestFit="1" customWidth="1"/>
    <col min="2066" max="2066" width="12" bestFit="1" customWidth="1"/>
    <col min="2068" max="2068" width="12" bestFit="1" customWidth="1"/>
    <col min="2071" max="2071" width="12" bestFit="1" customWidth="1"/>
    <col min="2074" max="2074" width="12" bestFit="1" customWidth="1"/>
    <col min="2305" max="2305" width="10.7109375" bestFit="1" customWidth="1"/>
    <col min="2306" max="2306" width="13.140625" bestFit="1" customWidth="1"/>
    <col min="2307" max="2307" width="12.5703125" bestFit="1" customWidth="1"/>
    <col min="2308" max="2308" width="12.28515625" bestFit="1" customWidth="1"/>
    <col min="2309" max="2309" width="13.140625" bestFit="1" customWidth="1"/>
    <col min="2310" max="2310" width="12.5703125" bestFit="1" customWidth="1"/>
    <col min="2311" max="2311" width="12.28515625" bestFit="1" customWidth="1"/>
    <col min="2312" max="2312" width="13.140625" bestFit="1" customWidth="1"/>
    <col min="2313" max="2313" width="12.5703125" bestFit="1" customWidth="1"/>
    <col min="2314" max="2314" width="12.28515625" bestFit="1" customWidth="1"/>
    <col min="2315" max="2315" width="12" bestFit="1" customWidth="1"/>
    <col min="2322" max="2322" width="12" bestFit="1" customWidth="1"/>
    <col min="2324" max="2324" width="12" bestFit="1" customWidth="1"/>
    <col min="2327" max="2327" width="12" bestFit="1" customWidth="1"/>
    <col min="2330" max="2330" width="12" bestFit="1" customWidth="1"/>
    <col min="2561" max="2561" width="10.7109375" bestFit="1" customWidth="1"/>
    <col min="2562" max="2562" width="13.140625" bestFit="1" customWidth="1"/>
    <col min="2563" max="2563" width="12.5703125" bestFit="1" customWidth="1"/>
    <col min="2564" max="2564" width="12.28515625" bestFit="1" customWidth="1"/>
    <col min="2565" max="2565" width="13.140625" bestFit="1" customWidth="1"/>
    <col min="2566" max="2566" width="12.5703125" bestFit="1" customWidth="1"/>
    <col min="2567" max="2567" width="12.28515625" bestFit="1" customWidth="1"/>
    <col min="2568" max="2568" width="13.140625" bestFit="1" customWidth="1"/>
    <col min="2569" max="2569" width="12.5703125" bestFit="1" customWidth="1"/>
    <col min="2570" max="2570" width="12.28515625" bestFit="1" customWidth="1"/>
    <col min="2571" max="2571" width="12" bestFit="1" customWidth="1"/>
    <col min="2578" max="2578" width="12" bestFit="1" customWidth="1"/>
    <col min="2580" max="2580" width="12" bestFit="1" customWidth="1"/>
    <col min="2583" max="2583" width="12" bestFit="1" customWidth="1"/>
    <col min="2586" max="2586" width="12" bestFit="1" customWidth="1"/>
    <col min="2817" max="2817" width="10.7109375" bestFit="1" customWidth="1"/>
    <col min="2818" max="2818" width="13.140625" bestFit="1" customWidth="1"/>
    <col min="2819" max="2819" width="12.5703125" bestFit="1" customWidth="1"/>
    <col min="2820" max="2820" width="12.28515625" bestFit="1" customWidth="1"/>
    <col min="2821" max="2821" width="13.140625" bestFit="1" customWidth="1"/>
    <col min="2822" max="2822" width="12.5703125" bestFit="1" customWidth="1"/>
    <col min="2823" max="2823" width="12.28515625" bestFit="1" customWidth="1"/>
    <col min="2824" max="2824" width="13.140625" bestFit="1" customWidth="1"/>
    <col min="2825" max="2825" width="12.5703125" bestFit="1" customWidth="1"/>
    <col min="2826" max="2826" width="12.28515625" bestFit="1" customWidth="1"/>
    <col min="2827" max="2827" width="12" bestFit="1" customWidth="1"/>
    <col min="2834" max="2834" width="12" bestFit="1" customWidth="1"/>
    <col min="2836" max="2836" width="12" bestFit="1" customWidth="1"/>
    <col min="2839" max="2839" width="12" bestFit="1" customWidth="1"/>
    <col min="2842" max="2842" width="12" bestFit="1" customWidth="1"/>
    <col min="3073" max="3073" width="10.7109375" bestFit="1" customWidth="1"/>
    <col min="3074" max="3074" width="13.140625" bestFit="1" customWidth="1"/>
    <col min="3075" max="3075" width="12.5703125" bestFit="1" customWidth="1"/>
    <col min="3076" max="3076" width="12.28515625" bestFit="1" customWidth="1"/>
    <col min="3077" max="3077" width="13.140625" bestFit="1" customWidth="1"/>
    <col min="3078" max="3078" width="12.5703125" bestFit="1" customWidth="1"/>
    <col min="3079" max="3079" width="12.28515625" bestFit="1" customWidth="1"/>
    <col min="3080" max="3080" width="13.140625" bestFit="1" customWidth="1"/>
    <col min="3081" max="3081" width="12.5703125" bestFit="1" customWidth="1"/>
    <col min="3082" max="3082" width="12.28515625" bestFit="1" customWidth="1"/>
    <col min="3083" max="3083" width="12" bestFit="1" customWidth="1"/>
    <col min="3090" max="3090" width="12" bestFit="1" customWidth="1"/>
    <col min="3092" max="3092" width="12" bestFit="1" customWidth="1"/>
    <col min="3095" max="3095" width="12" bestFit="1" customWidth="1"/>
    <col min="3098" max="3098" width="12" bestFit="1" customWidth="1"/>
    <col min="3329" max="3329" width="10.7109375" bestFit="1" customWidth="1"/>
    <col min="3330" max="3330" width="13.140625" bestFit="1" customWidth="1"/>
    <col min="3331" max="3331" width="12.5703125" bestFit="1" customWidth="1"/>
    <col min="3332" max="3332" width="12.28515625" bestFit="1" customWidth="1"/>
    <col min="3333" max="3333" width="13.140625" bestFit="1" customWidth="1"/>
    <col min="3334" max="3334" width="12.5703125" bestFit="1" customWidth="1"/>
    <col min="3335" max="3335" width="12.28515625" bestFit="1" customWidth="1"/>
    <col min="3336" max="3336" width="13.140625" bestFit="1" customWidth="1"/>
    <col min="3337" max="3337" width="12.5703125" bestFit="1" customWidth="1"/>
    <col min="3338" max="3338" width="12.28515625" bestFit="1" customWidth="1"/>
    <col min="3339" max="3339" width="12" bestFit="1" customWidth="1"/>
    <col min="3346" max="3346" width="12" bestFit="1" customWidth="1"/>
    <col min="3348" max="3348" width="12" bestFit="1" customWidth="1"/>
    <col min="3351" max="3351" width="12" bestFit="1" customWidth="1"/>
    <col min="3354" max="3354" width="12" bestFit="1" customWidth="1"/>
    <col min="3585" max="3585" width="10.7109375" bestFit="1" customWidth="1"/>
    <col min="3586" max="3586" width="13.140625" bestFit="1" customWidth="1"/>
    <col min="3587" max="3587" width="12.5703125" bestFit="1" customWidth="1"/>
    <col min="3588" max="3588" width="12.28515625" bestFit="1" customWidth="1"/>
    <col min="3589" max="3589" width="13.140625" bestFit="1" customWidth="1"/>
    <col min="3590" max="3590" width="12.5703125" bestFit="1" customWidth="1"/>
    <col min="3591" max="3591" width="12.28515625" bestFit="1" customWidth="1"/>
    <col min="3592" max="3592" width="13.140625" bestFit="1" customWidth="1"/>
    <col min="3593" max="3593" width="12.5703125" bestFit="1" customWidth="1"/>
    <col min="3594" max="3594" width="12.28515625" bestFit="1" customWidth="1"/>
    <col min="3595" max="3595" width="12" bestFit="1" customWidth="1"/>
    <col min="3602" max="3602" width="12" bestFit="1" customWidth="1"/>
    <col min="3604" max="3604" width="12" bestFit="1" customWidth="1"/>
    <col min="3607" max="3607" width="12" bestFit="1" customWidth="1"/>
    <col min="3610" max="3610" width="12" bestFit="1" customWidth="1"/>
    <col min="3841" max="3841" width="10.7109375" bestFit="1" customWidth="1"/>
    <col min="3842" max="3842" width="13.140625" bestFit="1" customWidth="1"/>
    <col min="3843" max="3843" width="12.5703125" bestFit="1" customWidth="1"/>
    <col min="3844" max="3844" width="12.28515625" bestFit="1" customWidth="1"/>
    <col min="3845" max="3845" width="13.140625" bestFit="1" customWidth="1"/>
    <col min="3846" max="3846" width="12.5703125" bestFit="1" customWidth="1"/>
    <col min="3847" max="3847" width="12.28515625" bestFit="1" customWidth="1"/>
    <col min="3848" max="3848" width="13.140625" bestFit="1" customWidth="1"/>
    <col min="3849" max="3849" width="12.5703125" bestFit="1" customWidth="1"/>
    <col min="3850" max="3850" width="12.28515625" bestFit="1" customWidth="1"/>
    <col min="3851" max="3851" width="12" bestFit="1" customWidth="1"/>
    <col min="3858" max="3858" width="12" bestFit="1" customWidth="1"/>
    <col min="3860" max="3860" width="12" bestFit="1" customWidth="1"/>
    <col min="3863" max="3863" width="12" bestFit="1" customWidth="1"/>
    <col min="3866" max="3866" width="12" bestFit="1" customWidth="1"/>
    <col min="4097" max="4097" width="10.7109375" bestFit="1" customWidth="1"/>
    <col min="4098" max="4098" width="13.140625" bestFit="1" customWidth="1"/>
    <col min="4099" max="4099" width="12.5703125" bestFit="1" customWidth="1"/>
    <col min="4100" max="4100" width="12.28515625" bestFit="1" customWidth="1"/>
    <col min="4101" max="4101" width="13.140625" bestFit="1" customWidth="1"/>
    <col min="4102" max="4102" width="12.5703125" bestFit="1" customWidth="1"/>
    <col min="4103" max="4103" width="12.28515625" bestFit="1" customWidth="1"/>
    <col min="4104" max="4104" width="13.140625" bestFit="1" customWidth="1"/>
    <col min="4105" max="4105" width="12.5703125" bestFit="1" customWidth="1"/>
    <col min="4106" max="4106" width="12.28515625" bestFit="1" customWidth="1"/>
    <col min="4107" max="4107" width="12" bestFit="1" customWidth="1"/>
    <col min="4114" max="4114" width="12" bestFit="1" customWidth="1"/>
    <col min="4116" max="4116" width="12" bestFit="1" customWidth="1"/>
    <col min="4119" max="4119" width="12" bestFit="1" customWidth="1"/>
    <col min="4122" max="4122" width="12" bestFit="1" customWidth="1"/>
    <col min="4353" max="4353" width="10.7109375" bestFit="1" customWidth="1"/>
    <col min="4354" max="4354" width="13.140625" bestFit="1" customWidth="1"/>
    <col min="4355" max="4355" width="12.5703125" bestFit="1" customWidth="1"/>
    <col min="4356" max="4356" width="12.28515625" bestFit="1" customWidth="1"/>
    <col min="4357" max="4357" width="13.140625" bestFit="1" customWidth="1"/>
    <col min="4358" max="4358" width="12.5703125" bestFit="1" customWidth="1"/>
    <col min="4359" max="4359" width="12.28515625" bestFit="1" customWidth="1"/>
    <col min="4360" max="4360" width="13.140625" bestFit="1" customWidth="1"/>
    <col min="4361" max="4361" width="12.5703125" bestFit="1" customWidth="1"/>
    <col min="4362" max="4362" width="12.28515625" bestFit="1" customWidth="1"/>
    <col min="4363" max="4363" width="12" bestFit="1" customWidth="1"/>
    <col min="4370" max="4370" width="12" bestFit="1" customWidth="1"/>
    <col min="4372" max="4372" width="12" bestFit="1" customWidth="1"/>
    <col min="4375" max="4375" width="12" bestFit="1" customWidth="1"/>
    <col min="4378" max="4378" width="12" bestFit="1" customWidth="1"/>
    <col min="4609" max="4609" width="10.7109375" bestFit="1" customWidth="1"/>
    <col min="4610" max="4610" width="13.140625" bestFit="1" customWidth="1"/>
    <col min="4611" max="4611" width="12.5703125" bestFit="1" customWidth="1"/>
    <col min="4612" max="4612" width="12.28515625" bestFit="1" customWidth="1"/>
    <col min="4613" max="4613" width="13.140625" bestFit="1" customWidth="1"/>
    <col min="4614" max="4614" width="12.5703125" bestFit="1" customWidth="1"/>
    <col min="4615" max="4615" width="12.28515625" bestFit="1" customWidth="1"/>
    <col min="4616" max="4616" width="13.140625" bestFit="1" customWidth="1"/>
    <col min="4617" max="4617" width="12.5703125" bestFit="1" customWidth="1"/>
    <col min="4618" max="4618" width="12.28515625" bestFit="1" customWidth="1"/>
    <col min="4619" max="4619" width="12" bestFit="1" customWidth="1"/>
    <col min="4626" max="4626" width="12" bestFit="1" customWidth="1"/>
    <col min="4628" max="4628" width="12" bestFit="1" customWidth="1"/>
    <col min="4631" max="4631" width="12" bestFit="1" customWidth="1"/>
    <col min="4634" max="4634" width="12" bestFit="1" customWidth="1"/>
    <col min="4865" max="4865" width="10.7109375" bestFit="1" customWidth="1"/>
    <col min="4866" max="4866" width="13.140625" bestFit="1" customWidth="1"/>
    <col min="4867" max="4867" width="12.5703125" bestFit="1" customWidth="1"/>
    <col min="4868" max="4868" width="12.28515625" bestFit="1" customWidth="1"/>
    <col min="4869" max="4869" width="13.140625" bestFit="1" customWidth="1"/>
    <col min="4870" max="4870" width="12.5703125" bestFit="1" customWidth="1"/>
    <col min="4871" max="4871" width="12.28515625" bestFit="1" customWidth="1"/>
    <col min="4872" max="4872" width="13.140625" bestFit="1" customWidth="1"/>
    <col min="4873" max="4873" width="12.5703125" bestFit="1" customWidth="1"/>
    <col min="4874" max="4874" width="12.28515625" bestFit="1" customWidth="1"/>
    <col min="4875" max="4875" width="12" bestFit="1" customWidth="1"/>
    <col min="4882" max="4882" width="12" bestFit="1" customWidth="1"/>
    <col min="4884" max="4884" width="12" bestFit="1" customWidth="1"/>
    <col min="4887" max="4887" width="12" bestFit="1" customWidth="1"/>
    <col min="4890" max="4890" width="12" bestFit="1" customWidth="1"/>
    <col min="5121" max="5121" width="10.7109375" bestFit="1" customWidth="1"/>
    <col min="5122" max="5122" width="13.140625" bestFit="1" customWidth="1"/>
    <col min="5123" max="5123" width="12.5703125" bestFit="1" customWidth="1"/>
    <col min="5124" max="5124" width="12.28515625" bestFit="1" customWidth="1"/>
    <col min="5125" max="5125" width="13.140625" bestFit="1" customWidth="1"/>
    <col min="5126" max="5126" width="12.5703125" bestFit="1" customWidth="1"/>
    <col min="5127" max="5127" width="12.28515625" bestFit="1" customWidth="1"/>
    <col min="5128" max="5128" width="13.140625" bestFit="1" customWidth="1"/>
    <col min="5129" max="5129" width="12.5703125" bestFit="1" customWidth="1"/>
    <col min="5130" max="5130" width="12.28515625" bestFit="1" customWidth="1"/>
    <col min="5131" max="5131" width="12" bestFit="1" customWidth="1"/>
    <col min="5138" max="5138" width="12" bestFit="1" customWidth="1"/>
    <col min="5140" max="5140" width="12" bestFit="1" customWidth="1"/>
    <col min="5143" max="5143" width="12" bestFit="1" customWidth="1"/>
    <col min="5146" max="5146" width="12" bestFit="1" customWidth="1"/>
    <col min="5377" max="5377" width="10.7109375" bestFit="1" customWidth="1"/>
    <col min="5378" max="5378" width="13.140625" bestFit="1" customWidth="1"/>
    <col min="5379" max="5379" width="12.5703125" bestFit="1" customWidth="1"/>
    <col min="5380" max="5380" width="12.28515625" bestFit="1" customWidth="1"/>
    <col min="5381" max="5381" width="13.140625" bestFit="1" customWidth="1"/>
    <col min="5382" max="5382" width="12.5703125" bestFit="1" customWidth="1"/>
    <col min="5383" max="5383" width="12.28515625" bestFit="1" customWidth="1"/>
    <col min="5384" max="5384" width="13.140625" bestFit="1" customWidth="1"/>
    <col min="5385" max="5385" width="12.5703125" bestFit="1" customWidth="1"/>
    <col min="5386" max="5386" width="12.28515625" bestFit="1" customWidth="1"/>
    <col min="5387" max="5387" width="12" bestFit="1" customWidth="1"/>
    <col min="5394" max="5394" width="12" bestFit="1" customWidth="1"/>
    <col min="5396" max="5396" width="12" bestFit="1" customWidth="1"/>
    <col min="5399" max="5399" width="12" bestFit="1" customWidth="1"/>
    <col min="5402" max="5402" width="12" bestFit="1" customWidth="1"/>
    <col min="5633" max="5633" width="10.7109375" bestFit="1" customWidth="1"/>
    <col min="5634" max="5634" width="13.140625" bestFit="1" customWidth="1"/>
    <col min="5635" max="5635" width="12.5703125" bestFit="1" customWidth="1"/>
    <col min="5636" max="5636" width="12.28515625" bestFit="1" customWidth="1"/>
    <col min="5637" max="5637" width="13.140625" bestFit="1" customWidth="1"/>
    <col min="5638" max="5638" width="12.5703125" bestFit="1" customWidth="1"/>
    <col min="5639" max="5639" width="12.28515625" bestFit="1" customWidth="1"/>
    <col min="5640" max="5640" width="13.140625" bestFit="1" customWidth="1"/>
    <col min="5641" max="5641" width="12.5703125" bestFit="1" customWidth="1"/>
    <col min="5642" max="5642" width="12.28515625" bestFit="1" customWidth="1"/>
    <col min="5643" max="5643" width="12" bestFit="1" customWidth="1"/>
    <col min="5650" max="5650" width="12" bestFit="1" customWidth="1"/>
    <col min="5652" max="5652" width="12" bestFit="1" customWidth="1"/>
    <col min="5655" max="5655" width="12" bestFit="1" customWidth="1"/>
    <col min="5658" max="5658" width="12" bestFit="1" customWidth="1"/>
    <col min="5889" max="5889" width="10.7109375" bestFit="1" customWidth="1"/>
    <col min="5890" max="5890" width="13.140625" bestFit="1" customWidth="1"/>
    <col min="5891" max="5891" width="12.5703125" bestFit="1" customWidth="1"/>
    <col min="5892" max="5892" width="12.28515625" bestFit="1" customWidth="1"/>
    <col min="5893" max="5893" width="13.140625" bestFit="1" customWidth="1"/>
    <col min="5894" max="5894" width="12.5703125" bestFit="1" customWidth="1"/>
    <col min="5895" max="5895" width="12.28515625" bestFit="1" customWidth="1"/>
    <col min="5896" max="5896" width="13.140625" bestFit="1" customWidth="1"/>
    <col min="5897" max="5897" width="12.5703125" bestFit="1" customWidth="1"/>
    <col min="5898" max="5898" width="12.28515625" bestFit="1" customWidth="1"/>
    <col min="5899" max="5899" width="12" bestFit="1" customWidth="1"/>
    <col min="5906" max="5906" width="12" bestFit="1" customWidth="1"/>
    <col min="5908" max="5908" width="12" bestFit="1" customWidth="1"/>
    <col min="5911" max="5911" width="12" bestFit="1" customWidth="1"/>
    <col min="5914" max="5914" width="12" bestFit="1" customWidth="1"/>
    <col min="6145" max="6145" width="10.7109375" bestFit="1" customWidth="1"/>
    <col min="6146" max="6146" width="13.140625" bestFit="1" customWidth="1"/>
    <col min="6147" max="6147" width="12.5703125" bestFit="1" customWidth="1"/>
    <col min="6148" max="6148" width="12.28515625" bestFit="1" customWidth="1"/>
    <col min="6149" max="6149" width="13.140625" bestFit="1" customWidth="1"/>
    <col min="6150" max="6150" width="12.5703125" bestFit="1" customWidth="1"/>
    <col min="6151" max="6151" width="12.28515625" bestFit="1" customWidth="1"/>
    <col min="6152" max="6152" width="13.140625" bestFit="1" customWidth="1"/>
    <col min="6153" max="6153" width="12.5703125" bestFit="1" customWidth="1"/>
    <col min="6154" max="6154" width="12.28515625" bestFit="1" customWidth="1"/>
    <col min="6155" max="6155" width="12" bestFit="1" customWidth="1"/>
    <col min="6162" max="6162" width="12" bestFit="1" customWidth="1"/>
    <col min="6164" max="6164" width="12" bestFit="1" customWidth="1"/>
    <col min="6167" max="6167" width="12" bestFit="1" customWidth="1"/>
    <col min="6170" max="6170" width="12" bestFit="1" customWidth="1"/>
    <col min="6401" max="6401" width="10.7109375" bestFit="1" customWidth="1"/>
    <col min="6402" max="6402" width="13.140625" bestFit="1" customWidth="1"/>
    <col min="6403" max="6403" width="12.5703125" bestFit="1" customWidth="1"/>
    <col min="6404" max="6404" width="12.28515625" bestFit="1" customWidth="1"/>
    <col min="6405" max="6405" width="13.140625" bestFit="1" customWidth="1"/>
    <col min="6406" max="6406" width="12.5703125" bestFit="1" customWidth="1"/>
    <col min="6407" max="6407" width="12.28515625" bestFit="1" customWidth="1"/>
    <col min="6408" max="6408" width="13.140625" bestFit="1" customWidth="1"/>
    <col min="6409" max="6409" width="12.5703125" bestFit="1" customWidth="1"/>
    <col min="6410" max="6410" width="12.28515625" bestFit="1" customWidth="1"/>
    <col min="6411" max="6411" width="12" bestFit="1" customWidth="1"/>
    <col min="6418" max="6418" width="12" bestFit="1" customWidth="1"/>
    <col min="6420" max="6420" width="12" bestFit="1" customWidth="1"/>
    <col min="6423" max="6423" width="12" bestFit="1" customWidth="1"/>
    <col min="6426" max="6426" width="12" bestFit="1" customWidth="1"/>
    <col min="6657" max="6657" width="10.7109375" bestFit="1" customWidth="1"/>
    <col min="6658" max="6658" width="13.140625" bestFit="1" customWidth="1"/>
    <col min="6659" max="6659" width="12.5703125" bestFit="1" customWidth="1"/>
    <col min="6660" max="6660" width="12.28515625" bestFit="1" customWidth="1"/>
    <col min="6661" max="6661" width="13.140625" bestFit="1" customWidth="1"/>
    <col min="6662" max="6662" width="12.5703125" bestFit="1" customWidth="1"/>
    <col min="6663" max="6663" width="12.28515625" bestFit="1" customWidth="1"/>
    <col min="6664" max="6664" width="13.140625" bestFit="1" customWidth="1"/>
    <col min="6665" max="6665" width="12.5703125" bestFit="1" customWidth="1"/>
    <col min="6666" max="6666" width="12.28515625" bestFit="1" customWidth="1"/>
    <col min="6667" max="6667" width="12" bestFit="1" customWidth="1"/>
    <col min="6674" max="6674" width="12" bestFit="1" customWidth="1"/>
    <col min="6676" max="6676" width="12" bestFit="1" customWidth="1"/>
    <col min="6679" max="6679" width="12" bestFit="1" customWidth="1"/>
    <col min="6682" max="6682" width="12" bestFit="1" customWidth="1"/>
    <col min="6913" max="6913" width="10.7109375" bestFit="1" customWidth="1"/>
    <col min="6914" max="6914" width="13.140625" bestFit="1" customWidth="1"/>
    <col min="6915" max="6915" width="12.5703125" bestFit="1" customWidth="1"/>
    <col min="6916" max="6916" width="12.28515625" bestFit="1" customWidth="1"/>
    <col min="6917" max="6917" width="13.140625" bestFit="1" customWidth="1"/>
    <col min="6918" max="6918" width="12.5703125" bestFit="1" customWidth="1"/>
    <col min="6919" max="6919" width="12.28515625" bestFit="1" customWidth="1"/>
    <col min="6920" max="6920" width="13.140625" bestFit="1" customWidth="1"/>
    <col min="6921" max="6921" width="12.5703125" bestFit="1" customWidth="1"/>
    <col min="6922" max="6922" width="12.28515625" bestFit="1" customWidth="1"/>
    <col min="6923" max="6923" width="12" bestFit="1" customWidth="1"/>
    <col min="6930" max="6930" width="12" bestFit="1" customWidth="1"/>
    <col min="6932" max="6932" width="12" bestFit="1" customWidth="1"/>
    <col min="6935" max="6935" width="12" bestFit="1" customWidth="1"/>
    <col min="6938" max="6938" width="12" bestFit="1" customWidth="1"/>
    <col min="7169" max="7169" width="10.7109375" bestFit="1" customWidth="1"/>
    <col min="7170" max="7170" width="13.140625" bestFit="1" customWidth="1"/>
    <col min="7171" max="7171" width="12.5703125" bestFit="1" customWidth="1"/>
    <col min="7172" max="7172" width="12.28515625" bestFit="1" customWidth="1"/>
    <col min="7173" max="7173" width="13.140625" bestFit="1" customWidth="1"/>
    <col min="7174" max="7174" width="12.5703125" bestFit="1" customWidth="1"/>
    <col min="7175" max="7175" width="12.28515625" bestFit="1" customWidth="1"/>
    <col min="7176" max="7176" width="13.140625" bestFit="1" customWidth="1"/>
    <col min="7177" max="7177" width="12.5703125" bestFit="1" customWidth="1"/>
    <col min="7178" max="7178" width="12.28515625" bestFit="1" customWidth="1"/>
    <col min="7179" max="7179" width="12" bestFit="1" customWidth="1"/>
    <col min="7186" max="7186" width="12" bestFit="1" customWidth="1"/>
    <col min="7188" max="7188" width="12" bestFit="1" customWidth="1"/>
    <col min="7191" max="7191" width="12" bestFit="1" customWidth="1"/>
    <col min="7194" max="7194" width="12" bestFit="1" customWidth="1"/>
    <col min="7425" max="7425" width="10.7109375" bestFit="1" customWidth="1"/>
    <col min="7426" max="7426" width="13.140625" bestFit="1" customWidth="1"/>
    <col min="7427" max="7427" width="12.5703125" bestFit="1" customWidth="1"/>
    <col min="7428" max="7428" width="12.28515625" bestFit="1" customWidth="1"/>
    <col min="7429" max="7429" width="13.140625" bestFit="1" customWidth="1"/>
    <col min="7430" max="7430" width="12.5703125" bestFit="1" customWidth="1"/>
    <col min="7431" max="7431" width="12.28515625" bestFit="1" customWidth="1"/>
    <col min="7432" max="7432" width="13.140625" bestFit="1" customWidth="1"/>
    <col min="7433" max="7433" width="12.5703125" bestFit="1" customWidth="1"/>
    <col min="7434" max="7434" width="12.28515625" bestFit="1" customWidth="1"/>
    <col min="7435" max="7435" width="12" bestFit="1" customWidth="1"/>
    <col min="7442" max="7442" width="12" bestFit="1" customWidth="1"/>
    <col min="7444" max="7444" width="12" bestFit="1" customWidth="1"/>
    <col min="7447" max="7447" width="12" bestFit="1" customWidth="1"/>
    <col min="7450" max="7450" width="12" bestFit="1" customWidth="1"/>
    <col min="7681" max="7681" width="10.7109375" bestFit="1" customWidth="1"/>
    <col min="7682" max="7682" width="13.140625" bestFit="1" customWidth="1"/>
    <col min="7683" max="7683" width="12.5703125" bestFit="1" customWidth="1"/>
    <col min="7684" max="7684" width="12.28515625" bestFit="1" customWidth="1"/>
    <col min="7685" max="7685" width="13.140625" bestFit="1" customWidth="1"/>
    <col min="7686" max="7686" width="12.5703125" bestFit="1" customWidth="1"/>
    <col min="7687" max="7687" width="12.28515625" bestFit="1" customWidth="1"/>
    <col min="7688" max="7688" width="13.140625" bestFit="1" customWidth="1"/>
    <col min="7689" max="7689" width="12.5703125" bestFit="1" customWidth="1"/>
    <col min="7690" max="7690" width="12.28515625" bestFit="1" customWidth="1"/>
    <col min="7691" max="7691" width="12" bestFit="1" customWidth="1"/>
    <col min="7698" max="7698" width="12" bestFit="1" customWidth="1"/>
    <col min="7700" max="7700" width="12" bestFit="1" customWidth="1"/>
    <col min="7703" max="7703" width="12" bestFit="1" customWidth="1"/>
    <col min="7706" max="7706" width="12" bestFit="1" customWidth="1"/>
    <col min="7937" max="7937" width="10.7109375" bestFit="1" customWidth="1"/>
    <col min="7938" max="7938" width="13.140625" bestFit="1" customWidth="1"/>
    <col min="7939" max="7939" width="12.5703125" bestFit="1" customWidth="1"/>
    <col min="7940" max="7940" width="12.28515625" bestFit="1" customWidth="1"/>
    <col min="7941" max="7941" width="13.140625" bestFit="1" customWidth="1"/>
    <col min="7942" max="7942" width="12.5703125" bestFit="1" customWidth="1"/>
    <col min="7943" max="7943" width="12.28515625" bestFit="1" customWidth="1"/>
    <col min="7944" max="7944" width="13.140625" bestFit="1" customWidth="1"/>
    <col min="7945" max="7945" width="12.5703125" bestFit="1" customWidth="1"/>
    <col min="7946" max="7946" width="12.28515625" bestFit="1" customWidth="1"/>
    <col min="7947" max="7947" width="12" bestFit="1" customWidth="1"/>
    <col min="7954" max="7954" width="12" bestFit="1" customWidth="1"/>
    <col min="7956" max="7956" width="12" bestFit="1" customWidth="1"/>
    <col min="7959" max="7959" width="12" bestFit="1" customWidth="1"/>
    <col min="7962" max="7962" width="12" bestFit="1" customWidth="1"/>
    <col min="8193" max="8193" width="10.7109375" bestFit="1" customWidth="1"/>
    <col min="8194" max="8194" width="13.140625" bestFit="1" customWidth="1"/>
    <col min="8195" max="8195" width="12.5703125" bestFit="1" customWidth="1"/>
    <col min="8196" max="8196" width="12.28515625" bestFit="1" customWidth="1"/>
    <col min="8197" max="8197" width="13.140625" bestFit="1" customWidth="1"/>
    <col min="8198" max="8198" width="12.5703125" bestFit="1" customWidth="1"/>
    <col min="8199" max="8199" width="12.28515625" bestFit="1" customWidth="1"/>
    <col min="8200" max="8200" width="13.140625" bestFit="1" customWidth="1"/>
    <col min="8201" max="8201" width="12.5703125" bestFit="1" customWidth="1"/>
    <col min="8202" max="8202" width="12.28515625" bestFit="1" customWidth="1"/>
    <col min="8203" max="8203" width="12" bestFit="1" customWidth="1"/>
    <col min="8210" max="8210" width="12" bestFit="1" customWidth="1"/>
    <col min="8212" max="8212" width="12" bestFit="1" customWidth="1"/>
    <col min="8215" max="8215" width="12" bestFit="1" customWidth="1"/>
    <col min="8218" max="8218" width="12" bestFit="1" customWidth="1"/>
    <col min="8449" max="8449" width="10.7109375" bestFit="1" customWidth="1"/>
    <col min="8450" max="8450" width="13.140625" bestFit="1" customWidth="1"/>
    <col min="8451" max="8451" width="12.5703125" bestFit="1" customWidth="1"/>
    <col min="8452" max="8452" width="12.28515625" bestFit="1" customWidth="1"/>
    <col min="8453" max="8453" width="13.140625" bestFit="1" customWidth="1"/>
    <col min="8454" max="8454" width="12.5703125" bestFit="1" customWidth="1"/>
    <col min="8455" max="8455" width="12.28515625" bestFit="1" customWidth="1"/>
    <col min="8456" max="8456" width="13.140625" bestFit="1" customWidth="1"/>
    <col min="8457" max="8457" width="12.5703125" bestFit="1" customWidth="1"/>
    <col min="8458" max="8458" width="12.28515625" bestFit="1" customWidth="1"/>
    <col min="8459" max="8459" width="12" bestFit="1" customWidth="1"/>
    <col min="8466" max="8466" width="12" bestFit="1" customWidth="1"/>
    <col min="8468" max="8468" width="12" bestFit="1" customWidth="1"/>
    <col min="8471" max="8471" width="12" bestFit="1" customWidth="1"/>
    <col min="8474" max="8474" width="12" bestFit="1" customWidth="1"/>
    <col min="8705" max="8705" width="10.7109375" bestFit="1" customWidth="1"/>
    <col min="8706" max="8706" width="13.140625" bestFit="1" customWidth="1"/>
    <col min="8707" max="8707" width="12.5703125" bestFit="1" customWidth="1"/>
    <col min="8708" max="8708" width="12.28515625" bestFit="1" customWidth="1"/>
    <col min="8709" max="8709" width="13.140625" bestFit="1" customWidth="1"/>
    <col min="8710" max="8710" width="12.5703125" bestFit="1" customWidth="1"/>
    <col min="8711" max="8711" width="12.28515625" bestFit="1" customWidth="1"/>
    <col min="8712" max="8712" width="13.140625" bestFit="1" customWidth="1"/>
    <col min="8713" max="8713" width="12.5703125" bestFit="1" customWidth="1"/>
    <col min="8714" max="8714" width="12.28515625" bestFit="1" customWidth="1"/>
    <col min="8715" max="8715" width="12" bestFit="1" customWidth="1"/>
    <col min="8722" max="8722" width="12" bestFit="1" customWidth="1"/>
    <col min="8724" max="8724" width="12" bestFit="1" customWidth="1"/>
    <col min="8727" max="8727" width="12" bestFit="1" customWidth="1"/>
    <col min="8730" max="8730" width="12" bestFit="1" customWidth="1"/>
    <col min="8961" max="8961" width="10.7109375" bestFit="1" customWidth="1"/>
    <col min="8962" max="8962" width="13.140625" bestFit="1" customWidth="1"/>
    <col min="8963" max="8963" width="12.5703125" bestFit="1" customWidth="1"/>
    <col min="8964" max="8964" width="12.28515625" bestFit="1" customWidth="1"/>
    <col min="8965" max="8965" width="13.140625" bestFit="1" customWidth="1"/>
    <col min="8966" max="8966" width="12.5703125" bestFit="1" customWidth="1"/>
    <col min="8967" max="8967" width="12.28515625" bestFit="1" customWidth="1"/>
    <col min="8968" max="8968" width="13.140625" bestFit="1" customWidth="1"/>
    <col min="8969" max="8969" width="12.5703125" bestFit="1" customWidth="1"/>
    <col min="8970" max="8970" width="12.28515625" bestFit="1" customWidth="1"/>
    <col min="8971" max="8971" width="12" bestFit="1" customWidth="1"/>
    <col min="8978" max="8978" width="12" bestFit="1" customWidth="1"/>
    <col min="8980" max="8980" width="12" bestFit="1" customWidth="1"/>
    <col min="8983" max="8983" width="12" bestFit="1" customWidth="1"/>
    <col min="8986" max="8986" width="12" bestFit="1" customWidth="1"/>
    <col min="9217" max="9217" width="10.7109375" bestFit="1" customWidth="1"/>
    <col min="9218" max="9218" width="13.140625" bestFit="1" customWidth="1"/>
    <col min="9219" max="9219" width="12.5703125" bestFit="1" customWidth="1"/>
    <col min="9220" max="9220" width="12.28515625" bestFit="1" customWidth="1"/>
    <col min="9221" max="9221" width="13.140625" bestFit="1" customWidth="1"/>
    <col min="9222" max="9222" width="12.5703125" bestFit="1" customWidth="1"/>
    <col min="9223" max="9223" width="12.28515625" bestFit="1" customWidth="1"/>
    <col min="9224" max="9224" width="13.140625" bestFit="1" customWidth="1"/>
    <col min="9225" max="9225" width="12.5703125" bestFit="1" customWidth="1"/>
    <col min="9226" max="9226" width="12.28515625" bestFit="1" customWidth="1"/>
    <col min="9227" max="9227" width="12" bestFit="1" customWidth="1"/>
    <col min="9234" max="9234" width="12" bestFit="1" customWidth="1"/>
    <col min="9236" max="9236" width="12" bestFit="1" customWidth="1"/>
    <col min="9239" max="9239" width="12" bestFit="1" customWidth="1"/>
    <col min="9242" max="9242" width="12" bestFit="1" customWidth="1"/>
    <col min="9473" max="9473" width="10.7109375" bestFit="1" customWidth="1"/>
    <col min="9474" max="9474" width="13.140625" bestFit="1" customWidth="1"/>
    <col min="9475" max="9475" width="12.5703125" bestFit="1" customWidth="1"/>
    <col min="9476" max="9476" width="12.28515625" bestFit="1" customWidth="1"/>
    <col min="9477" max="9477" width="13.140625" bestFit="1" customWidth="1"/>
    <col min="9478" max="9478" width="12.5703125" bestFit="1" customWidth="1"/>
    <col min="9479" max="9479" width="12.28515625" bestFit="1" customWidth="1"/>
    <col min="9480" max="9480" width="13.140625" bestFit="1" customWidth="1"/>
    <col min="9481" max="9481" width="12.5703125" bestFit="1" customWidth="1"/>
    <col min="9482" max="9482" width="12.28515625" bestFit="1" customWidth="1"/>
    <col min="9483" max="9483" width="12" bestFit="1" customWidth="1"/>
    <col min="9490" max="9490" width="12" bestFit="1" customWidth="1"/>
    <col min="9492" max="9492" width="12" bestFit="1" customWidth="1"/>
    <col min="9495" max="9495" width="12" bestFit="1" customWidth="1"/>
    <col min="9498" max="9498" width="12" bestFit="1" customWidth="1"/>
    <col min="9729" max="9729" width="10.7109375" bestFit="1" customWidth="1"/>
    <col min="9730" max="9730" width="13.140625" bestFit="1" customWidth="1"/>
    <col min="9731" max="9731" width="12.5703125" bestFit="1" customWidth="1"/>
    <col min="9732" max="9732" width="12.28515625" bestFit="1" customWidth="1"/>
    <col min="9733" max="9733" width="13.140625" bestFit="1" customWidth="1"/>
    <col min="9734" max="9734" width="12.5703125" bestFit="1" customWidth="1"/>
    <col min="9735" max="9735" width="12.28515625" bestFit="1" customWidth="1"/>
    <col min="9736" max="9736" width="13.140625" bestFit="1" customWidth="1"/>
    <col min="9737" max="9737" width="12.5703125" bestFit="1" customWidth="1"/>
    <col min="9738" max="9738" width="12.28515625" bestFit="1" customWidth="1"/>
    <col min="9739" max="9739" width="12" bestFit="1" customWidth="1"/>
    <col min="9746" max="9746" width="12" bestFit="1" customWidth="1"/>
    <col min="9748" max="9748" width="12" bestFit="1" customWidth="1"/>
    <col min="9751" max="9751" width="12" bestFit="1" customWidth="1"/>
    <col min="9754" max="9754" width="12" bestFit="1" customWidth="1"/>
    <col min="9985" max="9985" width="10.7109375" bestFit="1" customWidth="1"/>
    <col min="9986" max="9986" width="13.140625" bestFit="1" customWidth="1"/>
    <col min="9987" max="9987" width="12.5703125" bestFit="1" customWidth="1"/>
    <col min="9988" max="9988" width="12.28515625" bestFit="1" customWidth="1"/>
    <col min="9989" max="9989" width="13.140625" bestFit="1" customWidth="1"/>
    <col min="9990" max="9990" width="12.5703125" bestFit="1" customWidth="1"/>
    <col min="9991" max="9991" width="12.28515625" bestFit="1" customWidth="1"/>
    <col min="9992" max="9992" width="13.140625" bestFit="1" customWidth="1"/>
    <col min="9993" max="9993" width="12.5703125" bestFit="1" customWidth="1"/>
    <col min="9994" max="9994" width="12.28515625" bestFit="1" customWidth="1"/>
    <col min="9995" max="9995" width="12" bestFit="1" customWidth="1"/>
    <col min="10002" max="10002" width="12" bestFit="1" customWidth="1"/>
    <col min="10004" max="10004" width="12" bestFit="1" customWidth="1"/>
    <col min="10007" max="10007" width="12" bestFit="1" customWidth="1"/>
    <col min="10010" max="10010" width="12" bestFit="1" customWidth="1"/>
    <col min="10241" max="10241" width="10.7109375" bestFit="1" customWidth="1"/>
    <col min="10242" max="10242" width="13.140625" bestFit="1" customWidth="1"/>
    <col min="10243" max="10243" width="12.5703125" bestFit="1" customWidth="1"/>
    <col min="10244" max="10244" width="12.28515625" bestFit="1" customWidth="1"/>
    <col min="10245" max="10245" width="13.140625" bestFit="1" customWidth="1"/>
    <col min="10246" max="10246" width="12.5703125" bestFit="1" customWidth="1"/>
    <col min="10247" max="10247" width="12.28515625" bestFit="1" customWidth="1"/>
    <col min="10248" max="10248" width="13.140625" bestFit="1" customWidth="1"/>
    <col min="10249" max="10249" width="12.5703125" bestFit="1" customWidth="1"/>
    <col min="10250" max="10250" width="12.28515625" bestFit="1" customWidth="1"/>
    <col min="10251" max="10251" width="12" bestFit="1" customWidth="1"/>
    <col min="10258" max="10258" width="12" bestFit="1" customWidth="1"/>
    <col min="10260" max="10260" width="12" bestFit="1" customWidth="1"/>
    <col min="10263" max="10263" width="12" bestFit="1" customWidth="1"/>
    <col min="10266" max="10266" width="12" bestFit="1" customWidth="1"/>
    <col min="10497" max="10497" width="10.7109375" bestFit="1" customWidth="1"/>
    <col min="10498" max="10498" width="13.140625" bestFit="1" customWidth="1"/>
    <col min="10499" max="10499" width="12.5703125" bestFit="1" customWidth="1"/>
    <col min="10500" max="10500" width="12.28515625" bestFit="1" customWidth="1"/>
    <col min="10501" max="10501" width="13.140625" bestFit="1" customWidth="1"/>
    <col min="10502" max="10502" width="12.5703125" bestFit="1" customWidth="1"/>
    <col min="10503" max="10503" width="12.28515625" bestFit="1" customWidth="1"/>
    <col min="10504" max="10504" width="13.140625" bestFit="1" customWidth="1"/>
    <col min="10505" max="10505" width="12.5703125" bestFit="1" customWidth="1"/>
    <col min="10506" max="10506" width="12.28515625" bestFit="1" customWidth="1"/>
    <col min="10507" max="10507" width="12" bestFit="1" customWidth="1"/>
    <col min="10514" max="10514" width="12" bestFit="1" customWidth="1"/>
    <col min="10516" max="10516" width="12" bestFit="1" customWidth="1"/>
    <col min="10519" max="10519" width="12" bestFit="1" customWidth="1"/>
    <col min="10522" max="10522" width="12" bestFit="1" customWidth="1"/>
    <col min="10753" max="10753" width="10.7109375" bestFit="1" customWidth="1"/>
    <col min="10754" max="10754" width="13.140625" bestFit="1" customWidth="1"/>
    <col min="10755" max="10755" width="12.5703125" bestFit="1" customWidth="1"/>
    <col min="10756" max="10756" width="12.28515625" bestFit="1" customWidth="1"/>
    <col min="10757" max="10757" width="13.140625" bestFit="1" customWidth="1"/>
    <col min="10758" max="10758" width="12.5703125" bestFit="1" customWidth="1"/>
    <col min="10759" max="10759" width="12.28515625" bestFit="1" customWidth="1"/>
    <col min="10760" max="10760" width="13.140625" bestFit="1" customWidth="1"/>
    <col min="10761" max="10761" width="12.5703125" bestFit="1" customWidth="1"/>
    <col min="10762" max="10762" width="12.28515625" bestFit="1" customWidth="1"/>
    <col min="10763" max="10763" width="12" bestFit="1" customWidth="1"/>
    <col min="10770" max="10770" width="12" bestFit="1" customWidth="1"/>
    <col min="10772" max="10772" width="12" bestFit="1" customWidth="1"/>
    <col min="10775" max="10775" width="12" bestFit="1" customWidth="1"/>
    <col min="10778" max="10778" width="12" bestFit="1" customWidth="1"/>
    <col min="11009" max="11009" width="10.7109375" bestFit="1" customWidth="1"/>
    <col min="11010" max="11010" width="13.140625" bestFit="1" customWidth="1"/>
    <col min="11011" max="11011" width="12.5703125" bestFit="1" customWidth="1"/>
    <col min="11012" max="11012" width="12.28515625" bestFit="1" customWidth="1"/>
    <col min="11013" max="11013" width="13.140625" bestFit="1" customWidth="1"/>
    <col min="11014" max="11014" width="12.5703125" bestFit="1" customWidth="1"/>
    <col min="11015" max="11015" width="12.28515625" bestFit="1" customWidth="1"/>
    <col min="11016" max="11016" width="13.140625" bestFit="1" customWidth="1"/>
    <col min="11017" max="11017" width="12.5703125" bestFit="1" customWidth="1"/>
    <col min="11018" max="11018" width="12.28515625" bestFit="1" customWidth="1"/>
    <col min="11019" max="11019" width="12" bestFit="1" customWidth="1"/>
    <col min="11026" max="11026" width="12" bestFit="1" customWidth="1"/>
    <col min="11028" max="11028" width="12" bestFit="1" customWidth="1"/>
    <col min="11031" max="11031" width="12" bestFit="1" customWidth="1"/>
    <col min="11034" max="11034" width="12" bestFit="1" customWidth="1"/>
    <col min="11265" max="11265" width="10.7109375" bestFit="1" customWidth="1"/>
    <col min="11266" max="11266" width="13.140625" bestFit="1" customWidth="1"/>
    <col min="11267" max="11267" width="12.5703125" bestFit="1" customWidth="1"/>
    <col min="11268" max="11268" width="12.28515625" bestFit="1" customWidth="1"/>
    <col min="11269" max="11269" width="13.140625" bestFit="1" customWidth="1"/>
    <col min="11270" max="11270" width="12.5703125" bestFit="1" customWidth="1"/>
    <col min="11271" max="11271" width="12.28515625" bestFit="1" customWidth="1"/>
    <col min="11272" max="11272" width="13.140625" bestFit="1" customWidth="1"/>
    <col min="11273" max="11273" width="12.5703125" bestFit="1" customWidth="1"/>
    <col min="11274" max="11274" width="12.28515625" bestFit="1" customWidth="1"/>
    <col min="11275" max="11275" width="12" bestFit="1" customWidth="1"/>
    <col min="11282" max="11282" width="12" bestFit="1" customWidth="1"/>
    <col min="11284" max="11284" width="12" bestFit="1" customWidth="1"/>
    <col min="11287" max="11287" width="12" bestFit="1" customWidth="1"/>
    <col min="11290" max="11290" width="12" bestFit="1" customWidth="1"/>
    <col min="11521" max="11521" width="10.7109375" bestFit="1" customWidth="1"/>
    <col min="11522" max="11522" width="13.140625" bestFit="1" customWidth="1"/>
    <col min="11523" max="11523" width="12.5703125" bestFit="1" customWidth="1"/>
    <col min="11524" max="11524" width="12.28515625" bestFit="1" customWidth="1"/>
    <col min="11525" max="11525" width="13.140625" bestFit="1" customWidth="1"/>
    <col min="11526" max="11526" width="12.5703125" bestFit="1" customWidth="1"/>
    <col min="11527" max="11527" width="12.28515625" bestFit="1" customWidth="1"/>
    <col min="11528" max="11528" width="13.140625" bestFit="1" customWidth="1"/>
    <col min="11529" max="11529" width="12.5703125" bestFit="1" customWidth="1"/>
    <col min="11530" max="11530" width="12.28515625" bestFit="1" customWidth="1"/>
    <col min="11531" max="11531" width="12" bestFit="1" customWidth="1"/>
    <col min="11538" max="11538" width="12" bestFit="1" customWidth="1"/>
    <col min="11540" max="11540" width="12" bestFit="1" customWidth="1"/>
    <col min="11543" max="11543" width="12" bestFit="1" customWidth="1"/>
    <col min="11546" max="11546" width="12" bestFit="1" customWidth="1"/>
    <col min="11777" max="11777" width="10.7109375" bestFit="1" customWidth="1"/>
    <col min="11778" max="11778" width="13.140625" bestFit="1" customWidth="1"/>
    <col min="11779" max="11779" width="12.5703125" bestFit="1" customWidth="1"/>
    <col min="11780" max="11780" width="12.28515625" bestFit="1" customWidth="1"/>
    <col min="11781" max="11781" width="13.140625" bestFit="1" customWidth="1"/>
    <col min="11782" max="11782" width="12.5703125" bestFit="1" customWidth="1"/>
    <col min="11783" max="11783" width="12.28515625" bestFit="1" customWidth="1"/>
    <col min="11784" max="11784" width="13.140625" bestFit="1" customWidth="1"/>
    <col min="11785" max="11785" width="12.5703125" bestFit="1" customWidth="1"/>
    <col min="11786" max="11786" width="12.28515625" bestFit="1" customWidth="1"/>
    <col min="11787" max="11787" width="12" bestFit="1" customWidth="1"/>
    <col min="11794" max="11794" width="12" bestFit="1" customWidth="1"/>
    <col min="11796" max="11796" width="12" bestFit="1" customWidth="1"/>
    <col min="11799" max="11799" width="12" bestFit="1" customWidth="1"/>
    <col min="11802" max="11802" width="12" bestFit="1" customWidth="1"/>
    <col min="12033" max="12033" width="10.7109375" bestFit="1" customWidth="1"/>
    <col min="12034" max="12034" width="13.140625" bestFit="1" customWidth="1"/>
    <col min="12035" max="12035" width="12.5703125" bestFit="1" customWidth="1"/>
    <col min="12036" max="12036" width="12.28515625" bestFit="1" customWidth="1"/>
    <col min="12037" max="12037" width="13.140625" bestFit="1" customWidth="1"/>
    <col min="12038" max="12038" width="12.5703125" bestFit="1" customWidth="1"/>
    <col min="12039" max="12039" width="12.28515625" bestFit="1" customWidth="1"/>
    <col min="12040" max="12040" width="13.140625" bestFit="1" customWidth="1"/>
    <col min="12041" max="12041" width="12.5703125" bestFit="1" customWidth="1"/>
    <col min="12042" max="12042" width="12.28515625" bestFit="1" customWidth="1"/>
    <col min="12043" max="12043" width="12" bestFit="1" customWidth="1"/>
    <col min="12050" max="12050" width="12" bestFit="1" customWidth="1"/>
    <col min="12052" max="12052" width="12" bestFit="1" customWidth="1"/>
    <col min="12055" max="12055" width="12" bestFit="1" customWidth="1"/>
    <col min="12058" max="12058" width="12" bestFit="1" customWidth="1"/>
    <col min="12289" max="12289" width="10.7109375" bestFit="1" customWidth="1"/>
    <col min="12290" max="12290" width="13.140625" bestFit="1" customWidth="1"/>
    <col min="12291" max="12291" width="12.5703125" bestFit="1" customWidth="1"/>
    <col min="12292" max="12292" width="12.28515625" bestFit="1" customWidth="1"/>
    <col min="12293" max="12293" width="13.140625" bestFit="1" customWidth="1"/>
    <col min="12294" max="12294" width="12.5703125" bestFit="1" customWidth="1"/>
    <col min="12295" max="12295" width="12.28515625" bestFit="1" customWidth="1"/>
    <col min="12296" max="12296" width="13.140625" bestFit="1" customWidth="1"/>
    <col min="12297" max="12297" width="12.5703125" bestFit="1" customWidth="1"/>
    <col min="12298" max="12298" width="12.28515625" bestFit="1" customWidth="1"/>
    <col min="12299" max="12299" width="12" bestFit="1" customWidth="1"/>
    <col min="12306" max="12306" width="12" bestFit="1" customWidth="1"/>
    <col min="12308" max="12308" width="12" bestFit="1" customWidth="1"/>
    <col min="12311" max="12311" width="12" bestFit="1" customWidth="1"/>
    <col min="12314" max="12314" width="12" bestFit="1" customWidth="1"/>
    <col min="12545" max="12545" width="10.7109375" bestFit="1" customWidth="1"/>
    <col min="12546" max="12546" width="13.140625" bestFit="1" customWidth="1"/>
    <col min="12547" max="12547" width="12.5703125" bestFit="1" customWidth="1"/>
    <col min="12548" max="12548" width="12.28515625" bestFit="1" customWidth="1"/>
    <col min="12549" max="12549" width="13.140625" bestFit="1" customWidth="1"/>
    <col min="12550" max="12550" width="12.5703125" bestFit="1" customWidth="1"/>
    <col min="12551" max="12551" width="12.28515625" bestFit="1" customWidth="1"/>
    <col min="12552" max="12552" width="13.140625" bestFit="1" customWidth="1"/>
    <col min="12553" max="12553" width="12.5703125" bestFit="1" customWidth="1"/>
    <col min="12554" max="12554" width="12.28515625" bestFit="1" customWidth="1"/>
    <col min="12555" max="12555" width="12" bestFit="1" customWidth="1"/>
    <col min="12562" max="12562" width="12" bestFit="1" customWidth="1"/>
    <col min="12564" max="12564" width="12" bestFit="1" customWidth="1"/>
    <col min="12567" max="12567" width="12" bestFit="1" customWidth="1"/>
    <col min="12570" max="12570" width="12" bestFit="1" customWidth="1"/>
    <col min="12801" max="12801" width="10.7109375" bestFit="1" customWidth="1"/>
    <col min="12802" max="12802" width="13.140625" bestFit="1" customWidth="1"/>
    <col min="12803" max="12803" width="12.5703125" bestFit="1" customWidth="1"/>
    <col min="12804" max="12804" width="12.28515625" bestFit="1" customWidth="1"/>
    <col min="12805" max="12805" width="13.140625" bestFit="1" customWidth="1"/>
    <col min="12806" max="12806" width="12.5703125" bestFit="1" customWidth="1"/>
    <col min="12807" max="12807" width="12.28515625" bestFit="1" customWidth="1"/>
    <col min="12808" max="12808" width="13.140625" bestFit="1" customWidth="1"/>
    <col min="12809" max="12809" width="12.5703125" bestFit="1" customWidth="1"/>
    <col min="12810" max="12810" width="12.28515625" bestFit="1" customWidth="1"/>
    <col min="12811" max="12811" width="12" bestFit="1" customWidth="1"/>
    <col min="12818" max="12818" width="12" bestFit="1" customWidth="1"/>
    <col min="12820" max="12820" width="12" bestFit="1" customWidth="1"/>
    <col min="12823" max="12823" width="12" bestFit="1" customWidth="1"/>
    <col min="12826" max="12826" width="12" bestFit="1" customWidth="1"/>
    <col min="13057" max="13057" width="10.7109375" bestFit="1" customWidth="1"/>
    <col min="13058" max="13058" width="13.140625" bestFit="1" customWidth="1"/>
    <col min="13059" max="13059" width="12.5703125" bestFit="1" customWidth="1"/>
    <col min="13060" max="13060" width="12.28515625" bestFit="1" customWidth="1"/>
    <col min="13061" max="13061" width="13.140625" bestFit="1" customWidth="1"/>
    <col min="13062" max="13062" width="12.5703125" bestFit="1" customWidth="1"/>
    <col min="13063" max="13063" width="12.28515625" bestFit="1" customWidth="1"/>
    <col min="13064" max="13064" width="13.140625" bestFit="1" customWidth="1"/>
    <col min="13065" max="13065" width="12.5703125" bestFit="1" customWidth="1"/>
    <col min="13066" max="13066" width="12.28515625" bestFit="1" customWidth="1"/>
    <col min="13067" max="13067" width="12" bestFit="1" customWidth="1"/>
    <col min="13074" max="13074" width="12" bestFit="1" customWidth="1"/>
    <col min="13076" max="13076" width="12" bestFit="1" customWidth="1"/>
    <col min="13079" max="13079" width="12" bestFit="1" customWidth="1"/>
    <col min="13082" max="13082" width="12" bestFit="1" customWidth="1"/>
    <col min="13313" max="13313" width="10.7109375" bestFit="1" customWidth="1"/>
    <col min="13314" max="13314" width="13.140625" bestFit="1" customWidth="1"/>
    <col min="13315" max="13315" width="12.5703125" bestFit="1" customWidth="1"/>
    <col min="13316" max="13316" width="12.28515625" bestFit="1" customWidth="1"/>
    <col min="13317" max="13317" width="13.140625" bestFit="1" customWidth="1"/>
    <col min="13318" max="13318" width="12.5703125" bestFit="1" customWidth="1"/>
    <col min="13319" max="13319" width="12.28515625" bestFit="1" customWidth="1"/>
    <col min="13320" max="13320" width="13.140625" bestFit="1" customWidth="1"/>
    <col min="13321" max="13321" width="12.5703125" bestFit="1" customWidth="1"/>
    <col min="13322" max="13322" width="12.28515625" bestFit="1" customWidth="1"/>
    <col min="13323" max="13323" width="12" bestFit="1" customWidth="1"/>
    <col min="13330" max="13330" width="12" bestFit="1" customWidth="1"/>
    <col min="13332" max="13332" width="12" bestFit="1" customWidth="1"/>
    <col min="13335" max="13335" width="12" bestFit="1" customWidth="1"/>
    <col min="13338" max="13338" width="12" bestFit="1" customWidth="1"/>
    <col min="13569" max="13569" width="10.7109375" bestFit="1" customWidth="1"/>
    <col min="13570" max="13570" width="13.140625" bestFit="1" customWidth="1"/>
    <col min="13571" max="13571" width="12.5703125" bestFit="1" customWidth="1"/>
    <col min="13572" max="13572" width="12.28515625" bestFit="1" customWidth="1"/>
    <col min="13573" max="13573" width="13.140625" bestFit="1" customWidth="1"/>
    <col min="13574" max="13574" width="12.5703125" bestFit="1" customWidth="1"/>
    <col min="13575" max="13575" width="12.28515625" bestFit="1" customWidth="1"/>
    <col min="13576" max="13576" width="13.140625" bestFit="1" customWidth="1"/>
    <col min="13577" max="13577" width="12.5703125" bestFit="1" customWidth="1"/>
    <col min="13578" max="13578" width="12.28515625" bestFit="1" customWidth="1"/>
    <col min="13579" max="13579" width="12" bestFit="1" customWidth="1"/>
    <col min="13586" max="13586" width="12" bestFit="1" customWidth="1"/>
    <col min="13588" max="13588" width="12" bestFit="1" customWidth="1"/>
    <col min="13591" max="13591" width="12" bestFit="1" customWidth="1"/>
    <col min="13594" max="13594" width="12" bestFit="1" customWidth="1"/>
    <col min="13825" max="13825" width="10.7109375" bestFit="1" customWidth="1"/>
    <col min="13826" max="13826" width="13.140625" bestFit="1" customWidth="1"/>
    <col min="13827" max="13827" width="12.5703125" bestFit="1" customWidth="1"/>
    <col min="13828" max="13828" width="12.28515625" bestFit="1" customWidth="1"/>
    <col min="13829" max="13829" width="13.140625" bestFit="1" customWidth="1"/>
    <col min="13830" max="13830" width="12.5703125" bestFit="1" customWidth="1"/>
    <col min="13831" max="13831" width="12.28515625" bestFit="1" customWidth="1"/>
    <col min="13832" max="13832" width="13.140625" bestFit="1" customWidth="1"/>
    <col min="13833" max="13833" width="12.5703125" bestFit="1" customWidth="1"/>
    <col min="13834" max="13834" width="12.28515625" bestFit="1" customWidth="1"/>
    <col min="13835" max="13835" width="12" bestFit="1" customWidth="1"/>
    <col min="13842" max="13842" width="12" bestFit="1" customWidth="1"/>
    <col min="13844" max="13844" width="12" bestFit="1" customWidth="1"/>
    <col min="13847" max="13847" width="12" bestFit="1" customWidth="1"/>
    <col min="13850" max="13850" width="12" bestFit="1" customWidth="1"/>
    <col min="14081" max="14081" width="10.7109375" bestFit="1" customWidth="1"/>
    <col min="14082" max="14082" width="13.140625" bestFit="1" customWidth="1"/>
    <col min="14083" max="14083" width="12.5703125" bestFit="1" customWidth="1"/>
    <col min="14084" max="14084" width="12.28515625" bestFit="1" customWidth="1"/>
    <col min="14085" max="14085" width="13.140625" bestFit="1" customWidth="1"/>
    <col min="14086" max="14086" width="12.5703125" bestFit="1" customWidth="1"/>
    <col min="14087" max="14087" width="12.28515625" bestFit="1" customWidth="1"/>
    <col min="14088" max="14088" width="13.140625" bestFit="1" customWidth="1"/>
    <col min="14089" max="14089" width="12.5703125" bestFit="1" customWidth="1"/>
    <col min="14090" max="14090" width="12.28515625" bestFit="1" customWidth="1"/>
    <col min="14091" max="14091" width="12" bestFit="1" customWidth="1"/>
    <col min="14098" max="14098" width="12" bestFit="1" customWidth="1"/>
    <col min="14100" max="14100" width="12" bestFit="1" customWidth="1"/>
    <col min="14103" max="14103" width="12" bestFit="1" customWidth="1"/>
    <col min="14106" max="14106" width="12" bestFit="1" customWidth="1"/>
    <col min="14337" max="14337" width="10.7109375" bestFit="1" customWidth="1"/>
    <col min="14338" max="14338" width="13.140625" bestFit="1" customWidth="1"/>
    <col min="14339" max="14339" width="12.5703125" bestFit="1" customWidth="1"/>
    <col min="14340" max="14340" width="12.28515625" bestFit="1" customWidth="1"/>
    <col min="14341" max="14341" width="13.140625" bestFit="1" customWidth="1"/>
    <col min="14342" max="14342" width="12.5703125" bestFit="1" customWidth="1"/>
    <col min="14343" max="14343" width="12.28515625" bestFit="1" customWidth="1"/>
    <col min="14344" max="14344" width="13.140625" bestFit="1" customWidth="1"/>
    <col min="14345" max="14345" width="12.5703125" bestFit="1" customWidth="1"/>
    <col min="14346" max="14346" width="12.28515625" bestFit="1" customWidth="1"/>
    <col min="14347" max="14347" width="12" bestFit="1" customWidth="1"/>
    <col min="14354" max="14354" width="12" bestFit="1" customWidth="1"/>
    <col min="14356" max="14356" width="12" bestFit="1" customWidth="1"/>
    <col min="14359" max="14359" width="12" bestFit="1" customWidth="1"/>
    <col min="14362" max="14362" width="12" bestFit="1" customWidth="1"/>
    <col min="14593" max="14593" width="10.7109375" bestFit="1" customWidth="1"/>
    <col min="14594" max="14594" width="13.140625" bestFit="1" customWidth="1"/>
    <col min="14595" max="14595" width="12.5703125" bestFit="1" customWidth="1"/>
    <col min="14596" max="14596" width="12.28515625" bestFit="1" customWidth="1"/>
    <col min="14597" max="14597" width="13.140625" bestFit="1" customWidth="1"/>
    <col min="14598" max="14598" width="12.5703125" bestFit="1" customWidth="1"/>
    <col min="14599" max="14599" width="12.28515625" bestFit="1" customWidth="1"/>
    <col min="14600" max="14600" width="13.140625" bestFit="1" customWidth="1"/>
    <col min="14601" max="14601" width="12.5703125" bestFit="1" customWidth="1"/>
    <col min="14602" max="14602" width="12.28515625" bestFit="1" customWidth="1"/>
    <col min="14603" max="14603" width="12" bestFit="1" customWidth="1"/>
    <col min="14610" max="14610" width="12" bestFit="1" customWidth="1"/>
    <col min="14612" max="14612" width="12" bestFit="1" customWidth="1"/>
    <col min="14615" max="14615" width="12" bestFit="1" customWidth="1"/>
    <col min="14618" max="14618" width="12" bestFit="1" customWidth="1"/>
    <col min="14849" max="14849" width="10.7109375" bestFit="1" customWidth="1"/>
    <col min="14850" max="14850" width="13.140625" bestFit="1" customWidth="1"/>
    <col min="14851" max="14851" width="12.5703125" bestFit="1" customWidth="1"/>
    <col min="14852" max="14852" width="12.28515625" bestFit="1" customWidth="1"/>
    <col min="14853" max="14853" width="13.140625" bestFit="1" customWidth="1"/>
    <col min="14854" max="14854" width="12.5703125" bestFit="1" customWidth="1"/>
    <col min="14855" max="14855" width="12.28515625" bestFit="1" customWidth="1"/>
    <col min="14856" max="14856" width="13.140625" bestFit="1" customWidth="1"/>
    <col min="14857" max="14857" width="12.5703125" bestFit="1" customWidth="1"/>
    <col min="14858" max="14858" width="12.28515625" bestFit="1" customWidth="1"/>
    <col min="14859" max="14859" width="12" bestFit="1" customWidth="1"/>
    <col min="14866" max="14866" width="12" bestFit="1" customWidth="1"/>
    <col min="14868" max="14868" width="12" bestFit="1" customWidth="1"/>
    <col min="14871" max="14871" width="12" bestFit="1" customWidth="1"/>
    <col min="14874" max="14874" width="12" bestFit="1" customWidth="1"/>
    <col min="15105" max="15105" width="10.7109375" bestFit="1" customWidth="1"/>
    <col min="15106" max="15106" width="13.140625" bestFit="1" customWidth="1"/>
    <col min="15107" max="15107" width="12.5703125" bestFit="1" customWidth="1"/>
    <col min="15108" max="15108" width="12.28515625" bestFit="1" customWidth="1"/>
    <col min="15109" max="15109" width="13.140625" bestFit="1" customWidth="1"/>
    <col min="15110" max="15110" width="12.5703125" bestFit="1" customWidth="1"/>
    <col min="15111" max="15111" width="12.28515625" bestFit="1" customWidth="1"/>
    <col min="15112" max="15112" width="13.140625" bestFit="1" customWidth="1"/>
    <col min="15113" max="15113" width="12.5703125" bestFit="1" customWidth="1"/>
    <col min="15114" max="15114" width="12.28515625" bestFit="1" customWidth="1"/>
    <col min="15115" max="15115" width="12" bestFit="1" customWidth="1"/>
    <col min="15122" max="15122" width="12" bestFit="1" customWidth="1"/>
    <col min="15124" max="15124" width="12" bestFit="1" customWidth="1"/>
    <col min="15127" max="15127" width="12" bestFit="1" customWidth="1"/>
    <col min="15130" max="15130" width="12" bestFit="1" customWidth="1"/>
    <col min="15361" max="15361" width="10.7109375" bestFit="1" customWidth="1"/>
    <col min="15362" max="15362" width="13.140625" bestFit="1" customWidth="1"/>
    <col min="15363" max="15363" width="12.5703125" bestFit="1" customWidth="1"/>
    <col min="15364" max="15364" width="12.28515625" bestFit="1" customWidth="1"/>
    <col min="15365" max="15365" width="13.140625" bestFit="1" customWidth="1"/>
    <col min="15366" max="15366" width="12.5703125" bestFit="1" customWidth="1"/>
    <col min="15367" max="15367" width="12.28515625" bestFit="1" customWidth="1"/>
    <col min="15368" max="15368" width="13.140625" bestFit="1" customWidth="1"/>
    <col min="15369" max="15369" width="12.5703125" bestFit="1" customWidth="1"/>
    <col min="15370" max="15370" width="12.28515625" bestFit="1" customWidth="1"/>
    <col min="15371" max="15371" width="12" bestFit="1" customWidth="1"/>
    <col min="15378" max="15378" width="12" bestFit="1" customWidth="1"/>
    <col min="15380" max="15380" width="12" bestFit="1" customWidth="1"/>
    <col min="15383" max="15383" width="12" bestFit="1" customWidth="1"/>
    <col min="15386" max="15386" width="12" bestFit="1" customWidth="1"/>
    <col min="15617" max="15617" width="10.7109375" bestFit="1" customWidth="1"/>
    <col min="15618" max="15618" width="13.140625" bestFit="1" customWidth="1"/>
    <col min="15619" max="15619" width="12.5703125" bestFit="1" customWidth="1"/>
    <col min="15620" max="15620" width="12.28515625" bestFit="1" customWidth="1"/>
    <col min="15621" max="15621" width="13.140625" bestFit="1" customWidth="1"/>
    <col min="15622" max="15622" width="12.5703125" bestFit="1" customWidth="1"/>
    <col min="15623" max="15623" width="12.28515625" bestFit="1" customWidth="1"/>
    <col min="15624" max="15624" width="13.140625" bestFit="1" customWidth="1"/>
    <col min="15625" max="15625" width="12.5703125" bestFit="1" customWidth="1"/>
    <col min="15626" max="15626" width="12.28515625" bestFit="1" customWidth="1"/>
    <col min="15627" max="15627" width="12" bestFit="1" customWidth="1"/>
    <col min="15634" max="15634" width="12" bestFit="1" customWidth="1"/>
    <col min="15636" max="15636" width="12" bestFit="1" customWidth="1"/>
    <col min="15639" max="15639" width="12" bestFit="1" customWidth="1"/>
    <col min="15642" max="15642" width="12" bestFit="1" customWidth="1"/>
    <col min="15873" max="15873" width="10.7109375" bestFit="1" customWidth="1"/>
    <col min="15874" max="15874" width="13.140625" bestFit="1" customWidth="1"/>
    <col min="15875" max="15875" width="12.5703125" bestFit="1" customWidth="1"/>
    <col min="15876" max="15876" width="12.28515625" bestFit="1" customWidth="1"/>
    <col min="15877" max="15877" width="13.140625" bestFit="1" customWidth="1"/>
    <col min="15878" max="15878" width="12.5703125" bestFit="1" customWidth="1"/>
    <col min="15879" max="15879" width="12.28515625" bestFit="1" customWidth="1"/>
    <col min="15880" max="15880" width="13.140625" bestFit="1" customWidth="1"/>
    <col min="15881" max="15881" width="12.5703125" bestFit="1" customWidth="1"/>
    <col min="15882" max="15882" width="12.28515625" bestFit="1" customWidth="1"/>
    <col min="15883" max="15883" width="12" bestFit="1" customWidth="1"/>
    <col min="15890" max="15890" width="12" bestFit="1" customWidth="1"/>
    <col min="15892" max="15892" width="12" bestFit="1" customWidth="1"/>
    <col min="15895" max="15895" width="12" bestFit="1" customWidth="1"/>
    <col min="15898" max="15898" width="12" bestFit="1" customWidth="1"/>
    <col min="16129" max="16129" width="10.7109375" bestFit="1" customWidth="1"/>
    <col min="16130" max="16130" width="13.140625" bestFit="1" customWidth="1"/>
    <col min="16131" max="16131" width="12.5703125" bestFit="1" customWidth="1"/>
    <col min="16132" max="16132" width="12.28515625" bestFit="1" customWidth="1"/>
    <col min="16133" max="16133" width="13.140625" bestFit="1" customWidth="1"/>
    <col min="16134" max="16134" width="12.5703125" bestFit="1" customWidth="1"/>
    <col min="16135" max="16135" width="12.28515625" bestFit="1" customWidth="1"/>
    <col min="16136" max="16136" width="13.140625" bestFit="1" customWidth="1"/>
    <col min="16137" max="16137" width="12.5703125" bestFit="1" customWidth="1"/>
    <col min="16138" max="16138" width="12.28515625" bestFit="1" customWidth="1"/>
    <col min="16139" max="16139" width="12" bestFit="1" customWidth="1"/>
    <col min="16146" max="16146" width="12" bestFit="1" customWidth="1"/>
    <col min="16148" max="16148" width="12" bestFit="1" customWidth="1"/>
    <col min="16151" max="16151" width="12" bestFit="1" customWidth="1"/>
    <col min="16154" max="16154" width="12" bestFit="1" customWidth="1"/>
  </cols>
  <sheetData>
    <row r="1" spans="1:35" x14ac:dyDescent="0.25">
      <c r="A1" s="11" t="str">
        <f>'[1]Iron Graphs'!A34</f>
        <v>Iron (mg/l)</v>
      </c>
      <c r="B1" s="11"/>
      <c r="C1" s="11"/>
      <c r="D1" s="11"/>
      <c r="E1" s="11"/>
      <c r="F1" s="11"/>
      <c r="G1" s="11"/>
      <c r="H1" s="11"/>
      <c r="I1" s="11"/>
      <c r="J1" s="11"/>
    </row>
    <row r="2" spans="1:35" x14ac:dyDescent="0.25">
      <c r="A2" s="2" t="str">
        <f>'[1]Iron Graphs'!A35</f>
        <v>Time (min)</v>
      </c>
      <c r="B2" s="11">
        <f>'[1]Iron Graphs'!B35</f>
        <v>6.5</v>
      </c>
      <c r="C2" s="11"/>
      <c r="D2" s="11"/>
      <c r="E2" s="11">
        <f>'[1]Iron Graphs'!E35</f>
        <v>7.5</v>
      </c>
      <c r="F2" s="11"/>
      <c r="G2" s="11"/>
      <c r="H2" s="11">
        <f>'[1]Iron Graphs'!H35</f>
        <v>8.5</v>
      </c>
      <c r="I2" s="11"/>
      <c r="J2" s="11"/>
    </row>
    <row r="3" spans="1:35" x14ac:dyDescent="0.25">
      <c r="A3" s="2">
        <f>'[1]Iron Graphs'!A36</f>
        <v>0</v>
      </c>
      <c r="B3" s="2" t="str">
        <f>'[1]Iron Graphs'!B36</f>
        <v>0,174 (l/min)</v>
      </c>
      <c r="C3" s="2" t="str">
        <f>'[1]Iron Graphs'!C36</f>
        <v>0,262 (l/min)</v>
      </c>
      <c r="D3" s="2" t="str">
        <f>'[1]Iron Graphs'!D36</f>
        <v>0,523 (l/min)</v>
      </c>
      <c r="E3" s="2" t="str">
        <f>'[1]Iron Graphs'!E36</f>
        <v>0,174 (l/min)</v>
      </c>
      <c r="F3" s="2" t="str">
        <f>'[1]Iron Graphs'!F36</f>
        <v>0,262 (l/min)</v>
      </c>
      <c r="G3" s="2" t="str">
        <f>'[1]Iron Graphs'!G36</f>
        <v>0,523 (l/min)</v>
      </c>
      <c r="H3" s="2" t="str">
        <f>'[1]Iron Graphs'!H36</f>
        <v>0,174 (l/min)</v>
      </c>
      <c r="I3" s="2" t="str">
        <f>'[1]Iron Graphs'!I36</f>
        <v>0,262 (l/min)</v>
      </c>
      <c r="J3" s="2" t="str">
        <f>'[1]Iron Graphs'!J36</f>
        <v>0,523 (l/min)</v>
      </c>
    </row>
    <row r="4" spans="1:35" x14ac:dyDescent="0.25">
      <c r="A4" s="2">
        <f>'[1]Iron Graphs'!A37</f>
        <v>0</v>
      </c>
      <c r="B4" s="2" t="str">
        <f>'[1]Iron Graphs'!B37</f>
        <v>1,67 (ml/min)</v>
      </c>
      <c r="C4" s="2" t="str">
        <f>'[1]Iron Graphs'!C37</f>
        <v>2,52(ml/min)</v>
      </c>
      <c r="D4" s="2" t="str">
        <f>'[1]Iron Graphs'!D37</f>
        <v>5,0 (ml/min)</v>
      </c>
      <c r="E4" s="2" t="str">
        <f>'[1]Iron Graphs'!E37</f>
        <v>1,67 (ml/min)</v>
      </c>
      <c r="F4" s="2" t="str">
        <f>'[1]Iron Graphs'!F37</f>
        <v>2,52(ml/min)</v>
      </c>
      <c r="G4" s="2" t="str">
        <f>'[1]Iron Graphs'!G37</f>
        <v>5,0 (ml/min)</v>
      </c>
      <c r="H4" s="2" t="str">
        <f>'[1]Iron Graphs'!H37</f>
        <v>1,67 (ml/min)</v>
      </c>
      <c r="I4" s="2" t="str">
        <f>'[1]Iron Graphs'!I37</f>
        <v>2,52(ml/min)</v>
      </c>
      <c r="J4" s="2" t="str">
        <f>'[1]Iron Graphs'!J37</f>
        <v>5,0 (ml/min)</v>
      </c>
    </row>
    <row r="5" spans="1:35" x14ac:dyDescent="0.25">
      <c r="A5">
        <f>'[1]Iron Graphs'!A38</f>
        <v>10</v>
      </c>
      <c r="B5" s="3">
        <f>'[1]Iron Graphs'!B38</f>
        <v>2.5</v>
      </c>
      <c r="C5" s="3">
        <f>'[1]Iron Graphs'!C38</f>
        <v>2.8</v>
      </c>
      <c r="D5" s="3">
        <f>'[1]Iron Graphs'!D38</f>
        <v>2.2000000000000002</v>
      </c>
      <c r="E5" s="3">
        <f>'[1]Iron Graphs'!E38</f>
        <v>1.6</v>
      </c>
      <c r="F5" s="3">
        <f>'[1]Iron Graphs'!F38</f>
        <v>1.63</v>
      </c>
      <c r="G5" s="3">
        <f>'[1]Iron Graphs'!G38</f>
        <v>1.6</v>
      </c>
      <c r="H5" s="3">
        <f>'[1]Iron Graphs'!H38</f>
        <v>1.8966666666666665</v>
      </c>
      <c r="I5" s="3">
        <f>'[1]Iron Graphs'!I38</f>
        <v>1.8</v>
      </c>
      <c r="J5" s="3">
        <f>'[1]Iron Graphs'!J38</f>
        <v>1.8466666666666667</v>
      </c>
    </row>
    <row r="6" spans="1:35" x14ac:dyDescent="0.25">
      <c r="A6">
        <f>'[1]Iron Graphs'!A39</f>
        <v>20</v>
      </c>
      <c r="B6" s="3">
        <f>'[1]Iron Graphs'!B39</f>
        <v>1.24</v>
      </c>
      <c r="C6" s="3">
        <f>'[1]Iron Graphs'!C39</f>
        <v>2.6</v>
      </c>
      <c r="D6" s="3">
        <f>'[1]Iron Graphs'!D39</f>
        <v>2.2000000000000002</v>
      </c>
      <c r="E6" s="3">
        <f>'[1]Iron Graphs'!E39</f>
        <v>1.1100000000000001</v>
      </c>
      <c r="F6" s="3">
        <f>'[1]Iron Graphs'!F39</f>
        <v>1.2</v>
      </c>
      <c r="G6" s="3">
        <f>'[1]Iron Graphs'!G39</f>
        <v>1.5</v>
      </c>
      <c r="H6" s="3">
        <f>'[1]Iron Graphs'!H39</f>
        <v>0.90666666666666673</v>
      </c>
      <c r="I6" s="3">
        <f>'[1]Iron Graphs'!I39</f>
        <v>1.2766666666666666</v>
      </c>
      <c r="J6" s="3">
        <f>'[1]Iron Graphs'!J39</f>
        <v>1.1399999999999999</v>
      </c>
    </row>
    <row r="7" spans="1:35" x14ac:dyDescent="0.25">
      <c r="A7">
        <f>'[1]Iron Graphs'!A40</f>
        <v>30</v>
      </c>
      <c r="B7" s="3">
        <f>'[1]Iron Graphs'!B40</f>
        <v>1.07</v>
      </c>
      <c r="C7" s="3">
        <f>'[1]Iron Graphs'!C40</f>
        <v>2.38</v>
      </c>
      <c r="D7" s="3">
        <f>'[1]Iron Graphs'!D40</f>
        <v>2.29</v>
      </c>
      <c r="E7" s="3">
        <f>'[1]Iron Graphs'!E40</f>
        <v>0.54</v>
      </c>
      <c r="F7" s="3">
        <f>'[1]Iron Graphs'!F40</f>
        <v>0.89</v>
      </c>
      <c r="G7" s="3">
        <f>'[1]Iron Graphs'!G40</f>
        <v>1.24</v>
      </c>
      <c r="H7" s="3">
        <f>'[1]Iron Graphs'!H40</f>
        <v>0.34999999999999992</v>
      </c>
      <c r="I7" s="3">
        <f>'[1]Iron Graphs'!I40</f>
        <v>0.93666666666666665</v>
      </c>
      <c r="J7" s="3">
        <f>'[1]Iron Graphs'!J40</f>
        <v>1.01</v>
      </c>
    </row>
    <row r="8" spans="1:35" x14ac:dyDescent="0.25">
      <c r="A8">
        <f>'[1]Iron Graphs'!A41</f>
        <v>40</v>
      </c>
      <c r="B8" s="3">
        <f>'[1]Iron Graphs'!B41</f>
        <v>1.1000000000000001</v>
      </c>
      <c r="C8" s="3">
        <f>'[1]Iron Graphs'!C41</f>
        <v>1.8</v>
      </c>
      <c r="D8" s="3">
        <f>'[1]Iron Graphs'!D41</f>
        <v>2.2000000000000002</v>
      </c>
      <c r="E8" s="3">
        <f>'[1]Iron Graphs'!E41</f>
        <v>0.44</v>
      </c>
      <c r="F8" s="3">
        <f>'[1]Iron Graphs'!F41</f>
        <v>0.9</v>
      </c>
      <c r="G8" s="3">
        <f>'[1]Iron Graphs'!G41</f>
        <v>1.2</v>
      </c>
      <c r="H8" s="3">
        <f>'[1]Iron Graphs'!H41</f>
        <v>0.19666666666666668</v>
      </c>
      <c r="I8" s="3">
        <f>'[1]Iron Graphs'!I41</f>
        <v>0.71333333333333326</v>
      </c>
      <c r="J8" s="3">
        <f>'[1]Iron Graphs'!J41</f>
        <v>0.65666666666666673</v>
      </c>
    </row>
    <row r="9" spans="1:35" x14ac:dyDescent="0.25">
      <c r="A9">
        <f>'[1]Iron Graphs'!A42</f>
        <v>50</v>
      </c>
      <c r="B9" s="3">
        <f>'[1]Iron Graphs'!B42</f>
        <v>1.1499999999999999</v>
      </c>
      <c r="C9" s="3">
        <f>'[1]Iron Graphs'!C42</f>
        <v>2</v>
      </c>
      <c r="D9" s="3">
        <f>'[1]Iron Graphs'!D42</f>
        <v>2.4</v>
      </c>
      <c r="E9" s="3">
        <f>'[1]Iron Graphs'!E42</f>
        <v>0.45</v>
      </c>
      <c r="F9" s="3">
        <f>'[1]Iron Graphs'!F42</f>
        <v>0.9</v>
      </c>
      <c r="G9" s="3">
        <f>'[1]Iron Graphs'!G42</f>
        <v>1.1000000000000001</v>
      </c>
      <c r="H9" s="3">
        <f>'[1]Iron Graphs'!H42</f>
        <v>0.18333333333333335</v>
      </c>
      <c r="I9" s="3">
        <f>'[1]Iron Graphs'!I42</f>
        <v>0.57999999999999996</v>
      </c>
      <c r="J9" s="3">
        <f>'[1]Iron Graphs'!J42</f>
        <v>0.58333333333333337</v>
      </c>
    </row>
    <row r="10" spans="1:35" x14ac:dyDescent="0.25">
      <c r="A10">
        <f>'[1]Iron Graphs'!A43</f>
        <v>60</v>
      </c>
      <c r="B10" s="3">
        <f>'[1]Iron Graphs'!B43</f>
        <v>1.3</v>
      </c>
      <c r="C10" s="3">
        <f>'[1]Iron Graphs'!C43</f>
        <v>1.71</v>
      </c>
      <c r="D10" s="3">
        <f>'[1]Iron Graphs'!D43</f>
        <v>2.56</v>
      </c>
      <c r="E10" s="3">
        <f>'[1]Iron Graphs'!E43</f>
        <v>0.42</v>
      </c>
      <c r="F10" s="3">
        <f>'[1]Iron Graphs'!F43</f>
        <v>0.89</v>
      </c>
      <c r="G10" s="3">
        <f>'[1]Iron Graphs'!G43</f>
        <v>1.1100000000000001</v>
      </c>
      <c r="H10" s="3">
        <f>'[1]Iron Graphs'!H43</f>
        <v>0.1466666666666667</v>
      </c>
      <c r="I10" s="3">
        <f>'[1]Iron Graphs'!I43</f>
        <v>0.54333333333333333</v>
      </c>
      <c r="J10" s="3">
        <f>'[1]Iron Graphs'!J43</f>
        <v>0.60666666666666658</v>
      </c>
    </row>
    <row r="12" spans="1:35" x14ac:dyDescent="0.25">
      <c r="A12" s="11" t="s">
        <v>0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M12" s="11" t="s">
        <v>0</v>
      </c>
      <c r="N12" s="11"/>
      <c r="O12" s="11"/>
      <c r="P12" s="11"/>
      <c r="Q12" s="11"/>
      <c r="R12" s="11"/>
      <c r="S12" s="11"/>
      <c r="T12" s="11"/>
      <c r="U12" s="11"/>
      <c r="V12" s="11"/>
      <c r="W12" s="11"/>
      <c r="Y12" s="11" t="s">
        <v>0</v>
      </c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35" x14ac:dyDescent="0.25">
      <c r="A13" s="11" t="s">
        <v>1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M13" s="11" t="s">
        <v>1</v>
      </c>
      <c r="N13" s="11"/>
      <c r="O13" s="11"/>
      <c r="P13" s="11"/>
      <c r="Q13" s="11"/>
      <c r="R13" s="11"/>
      <c r="S13" s="11"/>
      <c r="T13" s="11"/>
      <c r="U13" s="11"/>
      <c r="V13" s="11"/>
      <c r="W13" s="11"/>
      <c r="Y13" s="11" t="s">
        <v>1</v>
      </c>
      <c r="Z13" s="11"/>
      <c r="AA13" s="11"/>
      <c r="AB13" s="11"/>
      <c r="AC13" s="11"/>
      <c r="AD13" s="11"/>
      <c r="AE13" s="11"/>
      <c r="AF13" s="11"/>
      <c r="AG13" s="11"/>
      <c r="AH13" s="11"/>
      <c r="AI13" s="11"/>
    </row>
    <row r="14" spans="1:35" x14ac:dyDescent="0.25">
      <c r="A14" s="11" t="s">
        <v>2</v>
      </c>
      <c r="B14" s="11"/>
      <c r="C14" s="11"/>
      <c r="D14" s="4" t="s">
        <v>3</v>
      </c>
      <c r="H14" s="2" t="s">
        <v>4</v>
      </c>
      <c r="J14" s="2" t="s">
        <v>3</v>
      </c>
      <c r="M14" s="11" t="s">
        <v>2</v>
      </c>
      <c r="N14" s="11"/>
      <c r="O14" s="11"/>
      <c r="P14" s="4" t="s">
        <v>3</v>
      </c>
      <c r="T14" s="2" t="s">
        <v>4</v>
      </c>
      <c r="V14" s="2" t="s">
        <v>3</v>
      </c>
      <c r="Y14" s="11" t="s">
        <v>2</v>
      </c>
      <c r="Z14" s="11"/>
      <c r="AA14" s="11"/>
      <c r="AB14" s="4" t="s">
        <v>3</v>
      </c>
      <c r="AF14" s="2" t="s">
        <v>4</v>
      </c>
      <c r="AH14" s="2" t="s">
        <v>3</v>
      </c>
    </row>
    <row r="15" spans="1:35" x14ac:dyDescent="0.25">
      <c r="A15" s="5"/>
      <c r="B15" s="5" t="s">
        <v>5</v>
      </c>
      <c r="C15" s="5"/>
      <c r="D15" s="4"/>
      <c r="H15" s="2"/>
      <c r="J15" s="2"/>
      <c r="M15" s="5"/>
      <c r="N15" s="2" t="s">
        <v>6</v>
      </c>
      <c r="O15" s="5"/>
      <c r="P15" s="4"/>
      <c r="T15" s="2"/>
      <c r="V15" s="2"/>
      <c r="Y15" s="5"/>
      <c r="Z15" s="5" t="s">
        <v>7</v>
      </c>
      <c r="AA15" s="5"/>
      <c r="AB15" s="4"/>
      <c r="AF15" s="2"/>
      <c r="AH15" s="2"/>
    </row>
    <row r="16" spans="1:35" x14ac:dyDescent="0.25">
      <c r="A16" s="5"/>
      <c r="B16" s="5" t="s">
        <v>8</v>
      </c>
      <c r="C16" s="5"/>
      <c r="D16" s="4"/>
      <c r="H16" s="2"/>
      <c r="J16" s="2"/>
      <c r="M16" s="5"/>
      <c r="N16" s="2" t="s">
        <v>9</v>
      </c>
      <c r="O16" s="5"/>
      <c r="P16" s="4"/>
      <c r="T16" s="2"/>
      <c r="V16" s="2"/>
      <c r="Y16" s="5"/>
      <c r="Z16" s="5" t="s">
        <v>10</v>
      </c>
      <c r="AA16" s="5"/>
      <c r="AB16" s="4"/>
      <c r="AF16" s="2"/>
      <c r="AH16" s="2"/>
    </row>
    <row r="17" spans="1:35" ht="18" x14ac:dyDescent="0.35">
      <c r="A17" t="s">
        <v>11</v>
      </c>
      <c r="B17" t="s">
        <v>12</v>
      </c>
      <c r="C17" t="s">
        <v>13</v>
      </c>
      <c r="H17" t="s">
        <v>13</v>
      </c>
      <c r="J17" t="s">
        <v>14</v>
      </c>
      <c r="M17" t="s">
        <v>11</v>
      </c>
      <c r="N17" t="s">
        <v>12</v>
      </c>
      <c r="O17" t="s">
        <v>13</v>
      </c>
      <c r="T17" t="s">
        <v>13</v>
      </c>
      <c r="V17" t="s">
        <v>14</v>
      </c>
      <c r="Y17" t="s">
        <v>11</v>
      </c>
      <c r="Z17" t="s">
        <v>12</v>
      </c>
      <c r="AA17" t="s">
        <v>13</v>
      </c>
      <c r="AF17" t="s">
        <v>13</v>
      </c>
      <c r="AH17" t="s">
        <v>14</v>
      </c>
    </row>
    <row r="18" spans="1:35" x14ac:dyDescent="0.25">
      <c r="A18">
        <v>2.1</v>
      </c>
      <c r="B18" s="6">
        <f t="shared" ref="B18:B23" si="0">B5</f>
        <v>2.5</v>
      </c>
      <c r="C18">
        <f t="shared" ref="C18:C23" si="1">((((A18-B18)/$B$34))*$B$35)</f>
        <v>-1.0403587443946186E-5</v>
      </c>
      <c r="E18">
        <f t="shared" ref="E18:E23" si="2">(C18-$C$29)^2</f>
        <v>8.2847597534190846E-10</v>
      </c>
      <c r="F18" t="s">
        <v>15</v>
      </c>
      <c r="H18">
        <f>($F$34*((B18)^(1/$F$35)))</f>
        <v>2.4784840761935558E-5</v>
      </c>
      <c r="J18">
        <f t="shared" ref="J18:J23" si="3">(C18-H18)^2</f>
        <v>1.238225479600494E-9</v>
      </c>
      <c r="M18">
        <v>2.1</v>
      </c>
      <c r="N18" s="6">
        <f t="shared" ref="N18:N23" si="4">C5</f>
        <v>2.8</v>
      </c>
      <c r="O18">
        <f t="shared" ref="O18:O23" si="5">((((M18-N18)/$B$34))*$B$35)</f>
        <v>-1.8206278026905821E-5</v>
      </c>
      <c r="Q18">
        <f t="shared" ref="Q18:Q23" si="6">(O18-$C$29)^2</f>
        <v>1.3385316772462295E-9</v>
      </c>
      <c r="R18" t="s">
        <v>15</v>
      </c>
      <c r="T18">
        <f>($R$34*((N18)^(1/$R$35)))</f>
        <v>2.5455304460121241E-5</v>
      </c>
      <c r="V18">
        <f t="shared" ref="V18:V23" si="7">(O18-T18)^2</f>
        <v>1.9063337852714685E-9</v>
      </c>
      <c r="Y18">
        <v>2.1</v>
      </c>
      <c r="Z18" s="6">
        <f t="shared" ref="Z18:Z23" si="8">D5</f>
        <v>2.2000000000000002</v>
      </c>
      <c r="AA18">
        <f t="shared" ref="AA18:AA23" si="9">((((Y18-Z18)/$B$34))*$B$35)</f>
        <v>-2.6008968609865494E-6</v>
      </c>
      <c r="AC18">
        <f t="shared" ref="AC18:AC23" si="10">(AA18-$C$29)^2</f>
        <v>4.4018423410440139E-10</v>
      </c>
      <c r="AD18" t="s">
        <v>15</v>
      </c>
      <c r="AF18">
        <f>($AD$34*((Z18)^(1/$AD$35)))</f>
        <v>2.4049736092012006E-5</v>
      </c>
      <c r="AH18">
        <f t="shared" ref="AH18:AH23" si="11">(AA18-AF18)^2</f>
        <v>7.1025623679545256E-10</v>
      </c>
    </row>
    <row r="19" spans="1:35" x14ac:dyDescent="0.25">
      <c r="A19">
        <v>2.1</v>
      </c>
      <c r="B19" s="6">
        <f t="shared" si="0"/>
        <v>1.24</v>
      </c>
      <c r="C19">
        <f t="shared" si="1"/>
        <v>2.2367713004484306E-5</v>
      </c>
      <c r="E19">
        <f t="shared" si="2"/>
        <v>1.5904477825369068E-11</v>
      </c>
      <c r="H19">
        <f t="shared" ref="H19:H23" si="12">($F$34*((B19)^(1/$F$35)))</f>
        <v>2.1011831534720762E-5</v>
      </c>
      <c r="J19">
        <f t="shared" si="3"/>
        <v>1.8384145600481481E-12</v>
      </c>
      <c r="M19">
        <v>2.1</v>
      </c>
      <c r="N19" s="6">
        <f t="shared" si="4"/>
        <v>2.6</v>
      </c>
      <c r="O19">
        <f t="shared" si="5"/>
        <v>-1.3004484304932735E-5</v>
      </c>
      <c r="Q19">
        <f t="shared" si="6"/>
        <v>9.8496521368036966E-10</v>
      </c>
      <c r="T19">
        <f t="shared" ref="T19:T23" si="13">($R$34*((N19)^(1/$R$35)))</f>
        <v>2.5014852170754113E-5</v>
      </c>
      <c r="V19">
        <f t="shared" si="7"/>
        <v>1.4454699460514924E-9</v>
      </c>
      <c r="Y19">
        <v>2.1</v>
      </c>
      <c r="Z19" s="6">
        <f t="shared" si="8"/>
        <v>2.2000000000000002</v>
      </c>
      <c r="AA19">
        <f t="shared" si="9"/>
        <v>-2.6008968609865494E-6</v>
      </c>
      <c r="AC19">
        <f t="shared" si="10"/>
        <v>4.4018423410440139E-10</v>
      </c>
      <c r="AF19">
        <f t="shared" ref="AF19:AF23" si="14">($AD$34*((Z19)^(1/$AD$35)))</f>
        <v>2.4049736092012006E-5</v>
      </c>
      <c r="AH19">
        <f t="shared" si="11"/>
        <v>7.1025623679545256E-10</v>
      </c>
    </row>
    <row r="20" spans="1:35" x14ac:dyDescent="0.25">
      <c r="A20">
        <v>2.1</v>
      </c>
      <c r="B20" s="6">
        <f t="shared" si="0"/>
        <v>1.07</v>
      </c>
      <c r="C20">
        <f t="shared" si="1"/>
        <v>2.6789237668161434E-5</v>
      </c>
      <c r="E20">
        <f t="shared" si="2"/>
        <v>7.0720809007040377E-11</v>
      </c>
      <c r="H20">
        <f t="shared" si="12"/>
        <v>2.029463605164871E-5</v>
      </c>
      <c r="J20">
        <f t="shared" si="3"/>
        <v>4.2179850157209683E-11</v>
      </c>
      <c r="M20">
        <v>2.1</v>
      </c>
      <c r="N20" s="6">
        <f t="shared" si="4"/>
        <v>2.38</v>
      </c>
      <c r="O20">
        <f t="shared" si="5"/>
        <v>-7.2825112107623262E-6</v>
      </c>
      <c r="Q20">
        <f t="shared" si="6"/>
        <v>6.5854760356688772E-10</v>
      </c>
      <c r="T20">
        <f t="shared" si="13"/>
        <v>2.4499349995994952E-5</v>
      </c>
      <c r="V20">
        <f t="shared" si="7"/>
        <v>1.0100867017655829E-9</v>
      </c>
      <c r="Y20">
        <v>2.1</v>
      </c>
      <c r="Z20" s="6">
        <f t="shared" si="8"/>
        <v>2.29</v>
      </c>
      <c r="AA20">
        <f t="shared" si="9"/>
        <v>-4.9417040358744378E-6</v>
      </c>
      <c r="AC20">
        <f t="shared" si="10"/>
        <v>5.4388654060563803E-10</v>
      </c>
      <c r="AF20">
        <f t="shared" si="14"/>
        <v>2.4277921132151869E-5</v>
      </c>
      <c r="AH20">
        <f t="shared" si="11"/>
        <v>8.537864949599564E-10</v>
      </c>
    </row>
    <row r="21" spans="1:35" x14ac:dyDescent="0.25">
      <c r="A21">
        <v>2.1</v>
      </c>
      <c r="B21" s="6">
        <f t="shared" si="0"/>
        <v>1.1000000000000001</v>
      </c>
      <c r="C21">
        <f t="shared" si="1"/>
        <v>2.6008968609865471E-5</v>
      </c>
      <c r="E21">
        <f t="shared" si="2"/>
        <v>5.8206179716284492E-11</v>
      </c>
      <c r="H21">
        <f t="shared" si="12"/>
        <v>2.0427239782375853E-5</v>
      </c>
      <c r="J21">
        <f t="shared" si="3"/>
        <v>3.1155696703628628E-11</v>
      </c>
      <c r="M21">
        <v>2.1</v>
      </c>
      <c r="N21" s="6">
        <f t="shared" si="4"/>
        <v>1.8</v>
      </c>
      <c r="O21">
        <f t="shared" si="5"/>
        <v>7.8026905829596415E-6</v>
      </c>
      <c r="Q21">
        <f t="shared" si="6"/>
        <v>1.1187251793610254E-10</v>
      </c>
      <c r="T21">
        <f t="shared" si="13"/>
        <v>2.2939508790628466E-5</v>
      </c>
      <c r="V21">
        <f t="shared" si="7"/>
        <v>2.2912326545201445E-10</v>
      </c>
      <c r="Y21">
        <v>2.1</v>
      </c>
      <c r="Z21" s="6">
        <f t="shared" si="8"/>
        <v>2.2000000000000002</v>
      </c>
      <c r="AA21">
        <f t="shared" si="9"/>
        <v>-2.6008968609865494E-6</v>
      </c>
      <c r="AC21">
        <f t="shared" si="10"/>
        <v>4.4018423410440139E-10</v>
      </c>
      <c r="AF21">
        <f t="shared" si="14"/>
        <v>2.4049736092012006E-5</v>
      </c>
      <c r="AH21">
        <f t="shared" si="11"/>
        <v>7.1025623679545256E-10</v>
      </c>
    </row>
    <row r="22" spans="1:35" x14ac:dyDescent="0.25">
      <c r="A22">
        <v>2.1</v>
      </c>
      <c r="B22" s="6">
        <f t="shared" si="0"/>
        <v>1.1499999999999999</v>
      </c>
      <c r="C22">
        <f t="shared" si="1"/>
        <v>2.47085201793722E-5</v>
      </c>
      <c r="E22">
        <f t="shared" si="2"/>
        <v>4.0054330024287236E-11</v>
      </c>
      <c r="H22">
        <f t="shared" si="12"/>
        <v>2.0642227875555756E-5</v>
      </c>
      <c r="J22">
        <f t="shared" si="3"/>
        <v>1.6534733100076846E-11</v>
      </c>
      <c r="M22">
        <v>2.1</v>
      </c>
      <c r="N22" s="6">
        <f t="shared" si="4"/>
        <v>2</v>
      </c>
      <c r="O22">
        <f t="shared" si="5"/>
        <v>2.6008968609865494E-6</v>
      </c>
      <c r="Q22">
        <f t="shared" si="6"/>
        <v>2.4896971809429324E-10</v>
      </c>
      <c r="T22">
        <f t="shared" si="13"/>
        <v>2.3515879646824156E-5</v>
      </c>
      <c r="V22">
        <f t="shared" si="7"/>
        <v>4.3743650493188331E-10</v>
      </c>
      <c r="Y22">
        <v>2.1</v>
      </c>
      <c r="Z22" s="6">
        <f t="shared" si="8"/>
        <v>2.4</v>
      </c>
      <c r="AA22">
        <f t="shared" si="9"/>
        <v>-7.8026905829596364E-6</v>
      </c>
      <c r="AC22">
        <f t="shared" si="10"/>
        <v>6.8551606596642662E-10</v>
      </c>
      <c r="AF22">
        <f t="shared" si="14"/>
        <v>2.4547684532456354E-5</v>
      </c>
      <c r="AH22">
        <f t="shared" si="11"/>
        <v>1.0465467701081261E-9</v>
      </c>
    </row>
    <row r="23" spans="1:35" x14ac:dyDescent="0.25">
      <c r="A23">
        <v>2.1</v>
      </c>
      <c r="B23" s="6">
        <f t="shared" si="0"/>
        <v>1.3</v>
      </c>
      <c r="C23">
        <f t="shared" si="1"/>
        <v>2.0807174887892375E-5</v>
      </c>
      <c r="E23">
        <f t="shared" si="2"/>
        <v>5.8927743927643344E-12</v>
      </c>
      <c r="H23">
        <f t="shared" si="12"/>
        <v>2.1246985058700926E-5</v>
      </c>
      <c r="J23">
        <f t="shared" si="3"/>
        <v>1.9343298634664628E-13</v>
      </c>
      <c r="M23">
        <v>2.1</v>
      </c>
      <c r="N23" s="6">
        <f t="shared" si="4"/>
        <v>1.71</v>
      </c>
      <c r="O23">
        <f t="shared" si="5"/>
        <v>1.0143497757847536E-5</v>
      </c>
      <c r="Q23">
        <f t="shared" si="6"/>
        <v>6.7834552161604742E-11</v>
      </c>
      <c r="T23">
        <f t="shared" si="13"/>
        <v>2.2664045129562632E-5</v>
      </c>
      <c r="V23">
        <f t="shared" si="7"/>
        <v>1.567641064873618E-10</v>
      </c>
      <c r="Y23">
        <v>2.1</v>
      </c>
      <c r="Z23" s="6">
        <f t="shared" si="8"/>
        <v>2.56</v>
      </c>
      <c r="AA23">
        <f t="shared" si="9"/>
        <v>-1.1964125560538115E-5</v>
      </c>
      <c r="AC23">
        <f t="shared" si="10"/>
        <v>9.2074599886942765E-10</v>
      </c>
      <c r="AF23">
        <f t="shared" si="14"/>
        <v>2.4923673232284274E-5</v>
      </c>
      <c r="AH23">
        <f t="shared" si="11"/>
        <v>1.360709699779749E-9</v>
      </c>
    </row>
    <row r="24" spans="1:35" x14ac:dyDescent="0.25">
      <c r="B24" s="7"/>
      <c r="N24" s="7"/>
      <c r="Z24" s="7"/>
    </row>
    <row r="25" spans="1:35" x14ac:dyDescent="0.25">
      <c r="B25" s="7"/>
      <c r="N25" s="7"/>
      <c r="Z25" s="7"/>
    </row>
    <row r="26" spans="1:35" x14ac:dyDescent="0.25">
      <c r="B26" s="7"/>
      <c r="N26" s="7"/>
      <c r="Z26" s="7"/>
    </row>
    <row r="27" spans="1:35" x14ac:dyDescent="0.25">
      <c r="B27" s="7"/>
      <c r="N27" s="7"/>
      <c r="Z27" s="7"/>
    </row>
    <row r="28" spans="1:35" x14ac:dyDescent="0.25">
      <c r="B28" s="3"/>
      <c r="N28" s="3"/>
      <c r="Z28" s="3"/>
    </row>
    <row r="29" spans="1:35" x14ac:dyDescent="0.25">
      <c r="B29" s="8" t="s">
        <v>34</v>
      </c>
      <c r="C29" s="9">
        <f>AVERAGE(C18:C27)</f>
        <v>1.8379671150971599E-5</v>
      </c>
      <c r="D29" s="8" t="s">
        <v>16</v>
      </c>
      <c r="E29">
        <f>SUM(E18:E27)</f>
        <v>1.0192545463076541E-9</v>
      </c>
      <c r="G29" s="8" t="s">
        <v>34</v>
      </c>
      <c r="H29" s="9">
        <f>AVERAGE(H18:H27)</f>
        <v>2.1401293510822926E-5</v>
      </c>
      <c r="J29" s="8" t="s">
        <v>17</v>
      </c>
      <c r="K29" s="8" t="s">
        <v>18</v>
      </c>
      <c r="N29" s="8" t="s">
        <v>34</v>
      </c>
      <c r="O29" s="9">
        <f>AVERAGE(O18:O27)</f>
        <v>-2.9910313901345262E-6</v>
      </c>
      <c r="P29" s="8" t="s">
        <v>16</v>
      </c>
      <c r="Q29">
        <f>SUM(Q18:Q27)</f>
        <v>3.4107212826854872E-9</v>
      </c>
      <c r="S29" s="8" t="s">
        <v>34</v>
      </c>
      <c r="T29" s="9">
        <f>AVERAGE(T18:T27)</f>
        <v>2.4014823365647595E-5</v>
      </c>
      <c r="V29" s="8" t="s">
        <v>17</v>
      </c>
      <c r="W29" s="8" t="s">
        <v>18</v>
      </c>
      <c r="Z29" s="8" t="s">
        <v>34</v>
      </c>
      <c r="AA29" s="9">
        <f>AVERAGE(AA18:AA27)</f>
        <v>-5.4185351270553061E-6</v>
      </c>
      <c r="AB29" s="8" t="s">
        <v>16</v>
      </c>
      <c r="AC29">
        <f>SUM(AC18:AC27)</f>
        <v>3.4707013077546967E-9</v>
      </c>
      <c r="AE29" s="8" t="s">
        <v>34</v>
      </c>
      <c r="AF29" s="9">
        <f>AVERAGE(AF18:AF27)</f>
        <v>2.4316414528821424E-5</v>
      </c>
      <c r="AH29" s="8" t="s">
        <v>17</v>
      </c>
      <c r="AI29" s="8" t="s">
        <v>18</v>
      </c>
    </row>
    <row r="30" spans="1:35" x14ac:dyDescent="0.25">
      <c r="C30" t="s">
        <v>19</v>
      </c>
      <c r="E30" t="s">
        <v>20</v>
      </c>
      <c r="H30" t="s">
        <v>21</v>
      </c>
      <c r="J30">
        <f>SUM(J18:J27)</f>
        <v>1.3301276071078039E-9</v>
      </c>
      <c r="K30">
        <f>(H29-E29)^2</f>
        <v>4.5797173824385582E-10</v>
      </c>
      <c r="O30" t="s">
        <v>19</v>
      </c>
      <c r="Q30" t="s">
        <v>20</v>
      </c>
      <c r="T30" t="s">
        <v>21</v>
      </c>
      <c r="V30">
        <f>SUM(V18:V27)</f>
        <v>5.1852143099598041E-9</v>
      </c>
      <c r="W30">
        <f>(T29-Q29)^2</f>
        <v>5.7654793717796711E-10</v>
      </c>
      <c r="AA30" t="s">
        <v>19</v>
      </c>
      <c r="AC30" t="s">
        <v>20</v>
      </c>
      <c r="AF30" t="s">
        <v>21</v>
      </c>
      <c r="AH30">
        <f>SUM(AH18:AH27)</f>
        <v>5.3918116752341892E-9</v>
      </c>
      <c r="AI30">
        <f>(AF29-AC29)^2</f>
        <v>5.9111923755983503E-10</v>
      </c>
    </row>
    <row r="34" spans="1:30" ht="18" x14ac:dyDescent="0.35">
      <c r="A34" t="s">
        <v>22</v>
      </c>
      <c r="B34">
        <v>6690</v>
      </c>
      <c r="E34" t="s">
        <v>23</v>
      </c>
      <c r="F34">
        <v>1.9973795571034134E-5</v>
      </c>
      <c r="M34" t="s">
        <v>22</v>
      </c>
      <c r="N34">
        <v>6690</v>
      </c>
      <c r="Q34" t="s">
        <v>23</v>
      </c>
      <c r="R34">
        <v>1.9973795571034134E-5</v>
      </c>
      <c r="Y34" t="s">
        <v>22</v>
      </c>
      <c r="Z34">
        <v>6690</v>
      </c>
      <c r="AC34" t="s">
        <v>23</v>
      </c>
      <c r="AD34">
        <v>1.9973795571034134E-5</v>
      </c>
    </row>
    <row r="35" spans="1:30" x14ac:dyDescent="0.25">
      <c r="A35" t="s">
        <v>24</v>
      </c>
      <c r="B35">
        <v>0.17399999999999999</v>
      </c>
      <c r="E35" t="s">
        <v>25</v>
      </c>
      <c r="F35">
        <v>4.2458015294475278</v>
      </c>
      <c r="M35" t="s">
        <v>24</v>
      </c>
      <c r="N35">
        <v>0.17399999999999999</v>
      </c>
      <c r="Q35" t="s">
        <v>25</v>
      </c>
      <c r="R35">
        <v>4.2458015294475278</v>
      </c>
      <c r="Y35" t="s">
        <v>24</v>
      </c>
      <c r="Z35">
        <v>0.17399999999999999</v>
      </c>
      <c r="AC35" t="s">
        <v>25</v>
      </c>
      <c r="AD35">
        <v>4.2458015294475278</v>
      </c>
    </row>
    <row r="36" spans="1:30" x14ac:dyDescent="0.25">
      <c r="E36" t="s">
        <v>26</v>
      </c>
      <c r="F36" s="10">
        <f>1-(K30/J30)</f>
        <v>0.65569338175029834</v>
      </c>
      <c r="Q36" t="s">
        <v>26</v>
      </c>
      <c r="R36" s="10">
        <f>1-(W30/V30)</f>
        <v>0.88880923666539124</v>
      </c>
      <c r="AC36" t="s">
        <v>26</v>
      </c>
      <c r="AD36" s="10">
        <f>1-(AI30/AH30)</f>
        <v>0.89036723217263325</v>
      </c>
    </row>
    <row r="38" spans="1:30" x14ac:dyDescent="0.25">
      <c r="A38" s="2" t="s">
        <v>27</v>
      </c>
      <c r="B38" t="s">
        <v>28</v>
      </c>
    </row>
    <row r="39" spans="1:30" x14ac:dyDescent="0.25">
      <c r="A39" t="s">
        <v>17</v>
      </c>
      <c r="B39" t="s">
        <v>29</v>
      </c>
    </row>
    <row r="40" spans="1:30" x14ac:dyDescent="0.25">
      <c r="A40" t="s">
        <v>18</v>
      </c>
      <c r="B40" t="s">
        <v>30</v>
      </c>
    </row>
    <row r="41" spans="1:30" x14ac:dyDescent="0.25">
      <c r="A41" t="s">
        <v>31</v>
      </c>
    </row>
    <row r="62" spans="1:35" x14ac:dyDescent="0.25">
      <c r="A62" s="11" t="s">
        <v>32</v>
      </c>
      <c r="B62" s="11"/>
      <c r="C62" s="11"/>
      <c r="D62" s="11"/>
      <c r="E62" s="11"/>
      <c r="F62" s="11"/>
      <c r="G62" s="11"/>
      <c r="H62" s="11"/>
      <c r="I62" s="11"/>
      <c r="J62" s="11"/>
      <c r="K62" s="11"/>
      <c r="M62" s="11" t="s">
        <v>32</v>
      </c>
      <c r="N62" s="11"/>
      <c r="O62" s="11"/>
      <c r="P62" s="11"/>
      <c r="Q62" s="11"/>
      <c r="R62" s="11"/>
      <c r="S62" s="11"/>
      <c r="T62" s="11"/>
      <c r="U62" s="11"/>
      <c r="V62" s="11"/>
      <c r="W62" s="11"/>
      <c r="Y62" s="11" t="s">
        <v>32</v>
      </c>
      <c r="Z62" s="11"/>
      <c r="AA62" s="11"/>
      <c r="AB62" s="11"/>
      <c r="AC62" s="11"/>
      <c r="AD62" s="11"/>
      <c r="AE62" s="11"/>
      <c r="AF62" s="11"/>
      <c r="AG62" s="11"/>
      <c r="AH62" s="11"/>
      <c r="AI62" s="11"/>
    </row>
    <row r="63" spans="1:35" x14ac:dyDescent="0.25">
      <c r="A63" s="11" t="s">
        <v>1</v>
      </c>
      <c r="B63" s="11"/>
      <c r="C63" s="11"/>
      <c r="D63" s="11"/>
      <c r="E63" s="11"/>
      <c r="F63" s="11"/>
      <c r="G63" s="11"/>
      <c r="H63" s="11"/>
      <c r="I63" s="11"/>
      <c r="J63" s="11"/>
      <c r="K63" s="11"/>
      <c r="M63" s="11" t="s">
        <v>1</v>
      </c>
      <c r="N63" s="11"/>
      <c r="O63" s="11"/>
      <c r="P63" s="11"/>
      <c r="Q63" s="11"/>
      <c r="R63" s="11"/>
      <c r="S63" s="11"/>
      <c r="T63" s="11"/>
      <c r="U63" s="11"/>
      <c r="V63" s="11"/>
      <c r="W63" s="11"/>
      <c r="Y63" s="11" t="s">
        <v>1</v>
      </c>
      <c r="Z63" s="11"/>
      <c r="AA63" s="11"/>
      <c r="AB63" s="11"/>
      <c r="AC63" s="11"/>
      <c r="AD63" s="11"/>
      <c r="AE63" s="11"/>
      <c r="AF63" s="11"/>
      <c r="AG63" s="11"/>
      <c r="AH63" s="11"/>
      <c r="AI63" s="11"/>
    </row>
    <row r="64" spans="1:35" x14ac:dyDescent="0.25">
      <c r="A64" s="11" t="s">
        <v>2</v>
      </c>
      <c r="B64" s="11"/>
      <c r="C64" s="11"/>
      <c r="D64" s="4" t="s">
        <v>3</v>
      </c>
      <c r="H64" s="2" t="s">
        <v>4</v>
      </c>
      <c r="J64" s="2" t="s">
        <v>3</v>
      </c>
      <c r="M64" s="11" t="s">
        <v>2</v>
      </c>
      <c r="N64" s="11"/>
      <c r="O64" s="11"/>
      <c r="P64" s="4" t="s">
        <v>3</v>
      </c>
      <c r="T64" s="2" t="s">
        <v>4</v>
      </c>
      <c r="V64" s="2" t="s">
        <v>3</v>
      </c>
      <c r="Y64" s="11" t="s">
        <v>2</v>
      </c>
      <c r="Z64" s="11"/>
      <c r="AA64" s="11"/>
      <c r="AB64" s="4" t="s">
        <v>3</v>
      </c>
      <c r="AF64" s="2" t="s">
        <v>4</v>
      </c>
      <c r="AH64" s="2" t="s">
        <v>3</v>
      </c>
    </row>
    <row r="65" spans="1:35" x14ac:dyDescent="0.25">
      <c r="A65" s="5"/>
      <c r="B65" s="5" t="s">
        <v>5</v>
      </c>
      <c r="C65" s="5"/>
      <c r="D65" s="4"/>
      <c r="H65" s="2"/>
      <c r="J65" s="2"/>
      <c r="M65" s="5"/>
      <c r="N65" s="5" t="s">
        <v>6</v>
      </c>
      <c r="O65" s="5"/>
      <c r="P65" s="4"/>
      <c r="T65" s="2"/>
      <c r="V65" s="2"/>
      <c r="Y65" s="5"/>
      <c r="Z65" s="5" t="s">
        <v>7</v>
      </c>
      <c r="AA65" s="5"/>
      <c r="AB65" s="4"/>
      <c r="AF65" s="2"/>
      <c r="AH65" s="2"/>
    </row>
    <row r="66" spans="1:35" x14ac:dyDescent="0.25">
      <c r="A66" s="5"/>
      <c r="B66" s="5" t="s">
        <v>8</v>
      </c>
      <c r="C66" s="5"/>
      <c r="D66" s="4"/>
      <c r="H66" s="2"/>
      <c r="J66" s="2"/>
      <c r="M66" s="5"/>
      <c r="N66" s="5" t="s">
        <v>9</v>
      </c>
      <c r="O66" s="5"/>
      <c r="P66" s="4"/>
      <c r="T66" s="2"/>
      <c r="V66" s="2"/>
      <c r="Y66" s="5"/>
      <c r="Z66" s="5" t="s">
        <v>10</v>
      </c>
      <c r="AA66" s="5"/>
      <c r="AB66" s="4"/>
      <c r="AF66" s="2"/>
      <c r="AH66" s="2"/>
    </row>
    <row r="67" spans="1:35" ht="18" x14ac:dyDescent="0.35">
      <c r="A67" t="s">
        <v>11</v>
      </c>
      <c r="B67" t="s">
        <v>12</v>
      </c>
      <c r="C67" t="s">
        <v>13</v>
      </c>
      <c r="H67" t="s">
        <v>13</v>
      </c>
      <c r="J67" t="s">
        <v>14</v>
      </c>
      <c r="M67" t="s">
        <v>11</v>
      </c>
      <c r="N67" t="s">
        <v>12</v>
      </c>
      <c r="O67" t="s">
        <v>13</v>
      </c>
      <c r="T67" t="s">
        <v>13</v>
      </c>
      <c r="V67" t="s">
        <v>14</v>
      </c>
      <c r="Y67" t="s">
        <v>11</v>
      </c>
      <c r="Z67" t="s">
        <v>12</v>
      </c>
      <c r="AA67" t="s">
        <v>13</v>
      </c>
      <c r="AF67" t="s">
        <v>13</v>
      </c>
      <c r="AH67" t="s">
        <v>14</v>
      </c>
    </row>
    <row r="68" spans="1:35" x14ac:dyDescent="0.25">
      <c r="A68">
        <v>2.1</v>
      </c>
      <c r="B68" s="6">
        <f t="shared" ref="B68:B73" si="15">E5</f>
        <v>1.6</v>
      </c>
      <c r="C68">
        <f t="shared" ref="C68:C73" si="16">((((A68-B68)/$B$34))*$B$35)</f>
        <v>1.3004484304932735E-5</v>
      </c>
      <c r="E68">
        <f t="shared" ref="E68:E73" si="17">(C68-$C$29)^2</f>
        <v>2.8892633629829223E-11</v>
      </c>
      <c r="F68" t="s">
        <v>15</v>
      </c>
      <c r="H68">
        <f>($F$84*((B68)^(1/$F$85)))</f>
        <v>2.2311888176954042E-5</v>
      </c>
      <c r="J68">
        <f t="shared" ref="J68:J73" si="18">(C68-H68)^2</f>
        <v>8.6627766836917218E-11</v>
      </c>
      <c r="M68">
        <v>2.1</v>
      </c>
      <c r="N68" s="6">
        <f t="shared" ref="N68:N73" si="19">F5</f>
        <v>1.63</v>
      </c>
      <c r="O68">
        <f t="shared" ref="O68:O73" si="20">((((M68-N68)/$B$34))*$B$35)</f>
        <v>1.2224215246636775E-5</v>
      </c>
      <c r="Q68">
        <f t="shared" ref="Q68:Q73" si="21">(O68-$C$29)^2</f>
        <v>3.7889637390210442E-11</v>
      </c>
      <c r="R68" t="s">
        <v>15</v>
      </c>
      <c r="T68">
        <f>($R$84*((N68)^(1/$R$85)))</f>
        <v>2.2409721829788526E-5</v>
      </c>
      <c r="V68">
        <f t="shared" ref="V68:V73" si="22">(O68-T68)^2</f>
        <v>1.0374454435542765E-10</v>
      </c>
      <c r="Y68">
        <v>2.1</v>
      </c>
      <c r="Z68" s="6">
        <f t="shared" ref="Z68:Z73" si="23">G5</f>
        <v>1.6</v>
      </c>
      <c r="AA68">
        <f t="shared" ref="AA68:AA73" si="24">((((Y68-Z68)/$B$34))*$B$35)</f>
        <v>1.3004484304932735E-5</v>
      </c>
      <c r="AC68">
        <f t="shared" ref="AC68:AC73" si="25">(AA68-$C$29)^2</f>
        <v>2.8892633629829223E-11</v>
      </c>
      <c r="AD68" t="s">
        <v>15</v>
      </c>
      <c r="AF68">
        <f>($AD$84*((Z68)^(1/$AD$85)))</f>
        <v>2.2311888176954042E-5</v>
      </c>
      <c r="AH68">
        <f t="shared" ref="AH68:AH73" si="26">(AA68-AF68)^2</f>
        <v>8.6627766836917218E-11</v>
      </c>
    </row>
    <row r="69" spans="1:35" x14ac:dyDescent="0.25">
      <c r="A69">
        <v>2.1</v>
      </c>
      <c r="B69" s="6">
        <f t="shared" si="15"/>
        <v>1.1100000000000001</v>
      </c>
      <c r="C69">
        <f t="shared" si="16"/>
        <v>2.5748878923766814E-5</v>
      </c>
      <c r="E69">
        <f t="shared" si="17"/>
        <v>5.4305223198625413E-11</v>
      </c>
      <c r="H69">
        <f t="shared" ref="H69:H73" si="27">($F$84*((B69)^(1/$F$85)))</f>
        <v>2.0470826444368885E-5</v>
      </c>
      <c r="J69">
        <f t="shared" si="18"/>
        <v>2.7857837975278625E-11</v>
      </c>
      <c r="M69">
        <v>2.1</v>
      </c>
      <c r="N69" s="6">
        <f t="shared" si="19"/>
        <v>1.2</v>
      </c>
      <c r="O69">
        <f t="shared" si="20"/>
        <v>2.3408071748878923E-5</v>
      </c>
      <c r="Q69">
        <f t="shared" si="21"/>
        <v>2.5284812573034737E-11</v>
      </c>
      <c r="T69">
        <f t="shared" ref="T69:T73" si="28">($R$84*((N69)^(1/$R$85)))</f>
        <v>2.0850184639371411E-5</v>
      </c>
      <c r="V69">
        <f t="shared" si="22"/>
        <v>6.5427864649846945E-12</v>
      </c>
      <c r="Y69">
        <v>2.1</v>
      </c>
      <c r="Z69" s="6">
        <f t="shared" si="23"/>
        <v>1.5</v>
      </c>
      <c r="AA69">
        <f t="shared" si="24"/>
        <v>1.5605381165919283E-5</v>
      </c>
      <c r="AC69">
        <f t="shared" si="25"/>
        <v>7.6966849211615765E-12</v>
      </c>
      <c r="AF69">
        <f t="shared" ref="AF69:AF73" si="29">($AD$84*((Z69)^(1/$AD$85)))</f>
        <v>2.1975299835894735E-5</v>
      </c>
      <c r="AH69">
        <f t="shared" si="26"/>
        <v>4.0575863862101832E-11</v>
      </c>
    </row>
    <row r="70" spans="1:35" x14ac:dyDescent="0.25">
      <c r="A70">
        <v>2.1</v>
      </c>
      <c r="B70" s="6">
        <f t="shared" si="15"/>
        <v>0.54</v>
      </c>
      <c r="C70">
        <f t="shared" si="16"/>
        <v>4.057399103139013E-5</v>
      </c>
      <c r="E70">
        <f t="shared" si="17"/>
        <v>4.9258783495434121E-10</v>
      </c>
      <c r="H70">
        <f t="shared" si="27"/>
        <v>1.7275561112448216E-5</v>
      </c>
      <c r="J70">
        <f t="shared" si="18"/>
        <v>5.4281683668784773E-10</v>
      </c>
      <c r="M70">
        <v>2.1</v>
      </c>
      <c r="N70" s="6">
        <f t="shared" si="19"/>
        <v>0.89</v>
      </c>
      <c r="O70">
        <f t="shared" si="20"/>
        <v>3.1470852017937216E-5</v>
      </c>
      <c r="Q70">
        <f t="shared" si="21"/>
        <v>1.7137901649160665E-10</v>
      </c>
      <c r="T70">
        <f t="shared" si="28"/>
        <v>1.9433033145074594E-5</v>
      </c>
      <c r="V70">
        <f t="shared" si="22"/>
        <v>1.4490908321584752E-10</v>
      </c>
      <c r="Y70">
        <v>2.1</v>
      </c>
      <c r="Z70" s="6">
        <f t="shared" si="23"/>
        <v>1.24</v>
      </c>
      <c r="AA70">
        <f t="shared" si="24"/>
        <v>2.2367713004484306E-5</v>
      </c>
      <c r="AC70">
        <f t="shared" si="25"/>
        <v>1.5904477825369068E-11</v>
      </c>
      <c r="AF70">
        <f t="shared" si="29"/>
        <v>2.1011831534720762E-5</v>
      </c>
      <c r="AH70">
        <f t="shared" si="26"/>
        <v>1.8384145600481481E-12</v>
      </c>
    </row>
    <row r="71" spans="1:35" x14ac:dyDescent="0.25">
      <c r="A71">
        <v>2.1</v>
      </c>
      <c r="B71" s="6">
        <f t="shared" si="15"/>
        <v>0.44</v>
      </c>
      <c r="C71">
        <f t="shared" si="16"/>
        <v>4.3174887892376684E-5</v>
      </c>
      <c r="E71">
        <f t="shared" si="17"/>
        <v>6.1480277325325505E-10</v>
      </c>
      <c r="H71">
        <f t="shared" si="27"/>
        <v>1.6462059022799542E-5</v>
      </c>
      <c r="J71">
        <f t="shared" si="18"/>
        <v>7.1357522621531398E-10</v>
      </c>
      <c r="M71">
        <v>2.1</v>
      </c>
      <c r="N71" s="6">
        <f t="shared" si="19"/>
        <v>0.9</v>
      </c>
      <c r="O71">
        <f t="shared" si="20"/>
        <v>3.1210762331838566E-5</v>
      </c>
      <c r="Q71">
        <f t="shared" si="21"/>
        <v>1.6463690089172206E-10</v>
      </c>
      <c r="T71">
        <f t="shared" si="28"/>
        <v>1.9484240690346972E-5</v>
      </c>
      <c r="V71">
        <f t="shared" si="22"/>
        <v>1.3751130980837073E-10</v>
      </c>
      <c r="Y71">
        <v>2.1</v>
      </c>
      <c r="Z71" s="6">
        <f t="shared" si="23"/>
        <v>1.2</v>
      </c>
      <c r="AA71">
        <f t="shared" si="24"/>
        <v>2.3408071748878923E-5</v>
      </c>
      <c r="AC71">
        <f t="shared" si="25"/>
        <v>2.5284812573034737E-11</v>
      </c>
      <c r="AF71">
        <f t="shared" si="29"/>
        <v>2.0850184639371411E-5</v>
      </c>
      <c r="AH71">
        <f t="shared" si="26"/>
        <v>6.5427864649846945E-12</v>
      </c>
    </row>
    <row r="72" spans="1:35" x14ac:dyDescent="0.25">
      <c r="A72">
        <v>2.1</v>
      </c>
      <c r="B72" s="6">
        <f t="shared" si="15"/>
        <v>0.45</v>
      </c>
      <c r="C72">
        <f t="shared" si="16"/>
        <v>4.2914798206278021E-5</v>
      </c>
      <c r="E72">
        <f t="shared" si="17"/>
        <v>6.0197245962002915E-10</v>
      </c>
      <c r="H72">
        <f t="shared" si="27"/>
        <v>1.6549423038843194E-5</v>
      </c>
      <c r="J72">
        <f t="shared" si="18"/>
        <v>6.9513300771958902E-10</v>
      </c>
      <c r="M72">
        <v>2.1</v>
      </c>
      <c r="N72" s="6">
        <f t="shared" si="19"/>
        <v>0.9</v>
      </c>
      <c r="O72">
        <f t="shared" si="20"/>
        <v>3.1210762331838566E-5</v>
      </c>
      <c r="Q72">
        <f t="shared" si="21"/>
        <v>1.6463690089172206E-10</v>
      </c>
      <c r="T72">
        <f t="shared" si="28"/>
        <v>1.9484240690346972E-5</v>
      </c>
      <c r="V72">
        <f t="shared" si="22"/>
        <v>1.3751130980837073E-10</v>
      </c>
      <c r="Y72">
        <v>2.1</v>
      </c>
      <c r="Z72" s="6">
        <f t="shared" si="23"/>
        <v>1.1000000000000001</v>
      </c>
      <c r="AA72">
        <f t="shared" si="24"/>
        <v>2.6008968609865471E-5</v>
      </c>
      <c r="AC72">
        <f t="shared" si="25"/>
        <v>5.8206179716284492E-11</v>
      </c>
      <c r="AF72">
        <f t="shared" si="29"/>
        <v>2.0427239782375853E-5</v>
      </c>
      <c r="AH72">
        <f t="shared" si="26"/>
        <v>3.1155696703628628E-11</v>
      </c>
    </row>
    <row r="73" spans="1:35" x14ac:dyDescent="0.25">
      <c r="A73">
        <v>2.1</v>
      </c>
      <c r="B73" s="6">
        <f t="shared" si="15"/>
        <v>0.42</v>
      </c>
      <c r="C73">
        <f t="shared" si="16"/>
        <v>4.3695067264573991E-5</v>
      </c>
      <c r="E73">
        <f t="shared" si="17"/>
        <v>6.4086928038859516E-10</v>
      </c>
      <c r="H73">
        <f t="shared" si="27"/>
        <v>1.6282673549678289E-5</v>
      </c>
      <c r="J73">
        <f t="shared" si="18"/>
        <v>7.5143932918045339E-10</v>
      </c>
      <c r="M73">
        <v>2.1</v>
      </c>
      <c r="N73" s="6">
        <f t="shared" si="19"/>
        <v>0.89</v>
      </c>
      <c r="O73">
        <f t="shared" si="20"/>
        <v>3.1470852017937216E-5</v>
      </c>
      <c r="Q73">
        <f t="shared" si="21"/>
        <v>1.7137901649160665E-10</v>
      </c>
      <c r="T73">
        <f t="shared" si="28"/>
        <v>1.9433033145074594E-5</v>
      </c>
      <c r="V73">
        <f t="shared" si="22"/>
        <v>1.4490908321584752E-10</v>
      </c>
      <c r="Y73">
        <v>2.1</v>
      </c>
      <c r="Z73" s="6">
        <f t="shared" si="23"/>
        <v>1.1100000000000001</v>
      </c>
      <c r="AA73">
        <f t="shared" si="24"/>
        <v>2.5748878923766814E-5</v>
      </c>
      <c r="AC73">
        <f t="shared" si="25"/>
        <v>5.4305223198625413E-11</v>
      </c>
      <c r="AF73">
        <f t="shared" si="29"/>
        <v>2.0470826444368885E-5</v>
      </c>
      <c r="AH73">
        <f t="shared" si="26"/>
        <v>2.7857837975278625E-11</v>
      </c>
    </row>
    <row r="74" spans="1:35" x14ac:dyDescent="0.25">
      <c r="B74" s="7"/>
      <c r="N74" s="7"/>
      <c r="Z74" s="7"/>
    </row>
    <row r="75" spans="1:35" x14ac:dyDescent="0.25">
      <c r="B75" s="7"/>
      <c r="N75" s="7"/>
      <c r="Z75" s="7"/>
    </row>
    <row r="76" spans="1:35" x14ac:dyDescent="0.25">
      <c r="B76" s="7"/>
      <c r="N76" s="7"/>
      <c r="Z76" s="7"/>
    </row>
    <row r="77" spans="1:35" x14ac:dyDescent="0.25">
      <c r="B77" s="7"/>
      <c r="N77" s="7"/>
      <c r="Z77" s="7"/>
    </row>
    <row r="78" spans="1:35" x14ac:dyDescent="0.25">
      <c r="B78" s="3"/>
      <c r="N78" s="3"/>
      <c r="Z78" s="3"/>
    </row>
    <row r="79" spans="1:35" x14ac:dyDescent="0.25">
      <c r="B79" s="8" t="s">
        <v>34</v>
      </c>
      <c r="C79" s="9">
        <f>AVERAGE(C68:C77)</f>
        <v>3.4852017937219734E-5</v>
      </c>
      <c r="D79" s="8" t="s">
        <v>16</v>
      </c>
      <c r="E79">
        <f>SUM(E68:E77)</f>
        <v>2.4334302050446751E-9</v>
      </c>
      <c r="G79" s="8" t="s">
        <v>34</v>
      </c>
      <c r="H79" s="9">
        <f>AVERAGE(H68:H77)</f>
        <v>1.8225405224182029E-5</v>
      </c>
      <c r="J79" s="8" t="s">
        <v>17</v>
      </c>
      <c r="K79" s="8" t="s">
        <v>18</v>
      </c>
      <c r="N79" s="8" t="s">
        <v>34</v>
      </c>
      <c r="O79" s="9">
        <f>AVERAGE(O68:O77)</f>
        <v>2.6832585949177877E-5</v>
      </c>
      <c r="P79" s="8" t="s">
        <v>16</v>
      </c>
      <c r="Q79">
        <f>SUM(Q68:Q77)</f>
        <v>7.3520628472990256E-10</v>
      </c>
      <c r="S79" s="8" t="s">
        <v>34</v>
      </c>
      <c r="T79" s="9">
        <f>AVERAGE(T68:T77)</f>
        <v>2.0182409023333843E-5</v>
      </c>
      <c r="V79" s="8" t="s">
        <v>17</v>
      </c>
      <c r="W79" s="8" t="s">
        <v>18</v>
      </c>
      <c r="Z79" s="8" t="s">
        <v>34</v>
      </c>
      <c r="AA79" s="9">
        <f>AVERAGE(AA68:AA77)</f>
        <v>2.1023916292974589E-5</v>
      </c>
      <c r="AB79" s="8" t="s">
        <v>16</v>
      </c>
      <c r="AC79">
        <f>SUM(AC68:AC77)</f>
        <v>1.9029001186430451E-10</v>
      </c>
      <c r="AE79" s="8" t="s">
        <v>34</v>
      </c>
      <c r="AF79" s="9">
        <f>AVERAGE(AF68:AF77)</f>
        <v>2.1174545068947613E-5</v>
      </c>
      <c r="AH79" s="8" t="s">
        <v>17</v>
      </c>
      <c r="AI79" s="8" t="s">
        <v>18</v>
      </c>
    </row>
    <row r="80" spans="1:35" x14ac:dyDescent="0.25">
      <c r="C80" t="s">
        <v>19</v>
      </c>
      <c r="E80" t="s">
        <v>20</v>
      </c>
      <c r="H80" t="s">
        <v>21</v>
      </c>
      <c r="J80">
        <f>SUM(J68:J77)</f>
        <v>2.8174500046153998E-9</v>
      </c>
      <c r="K80">
        <f>(H79-E79)^2</f>
        <v>3.3207670100408072E-10</v>
      </c>
      <c r="O80" t="s">
        <v>19</v>
      </c>
      <c r="Q80" t="s">
        <v>20</v>
      </c>
      <c r="T80" t="s">
        <v>21</v>
      </c>
      <c r="V80">
        <f>SUM(V68:V77)</f>
        <v>6.7512811686884885E-10</v>
      </c>
      <c r="W80">
        <f>(T79-Q79)^2</f>
        <v>4.0729995805776566E-10</v>
      </c>
      <c r="AA80" t="s">
        <v>19</v>
      </c>
      <c r="AC80" t="s">
        <v>20</v>
      </c>
      <c r="AF80" t="s">
        <v>21</v>
      </c>
      <c r="AH80">
        <f>SUM(AH68:AH77)</f>
        <v>1.9459836640295915E-10</v>
      </c>
      <c r="AI80">
        <f>(AF79-AC79)^2</f>
        <v>4.4835330030423923E-10</v>
      </c>
    </row>
    <row r="84" spans="1:30" ht="18" x14ac:dyDescent="0.35">
      <c r="A84" t="s">
        <v>22</v>
      </c>
      <c r="B84">
        <v>6690</v>
      </c>
      <c r="E84" t="s">
        <v>23</v>
      </c>
      <c r="F84">
        <v>1.9973795571034134E-5</v>
      </c>
      <c r="M84" t="s">
        <v>22</v>
      </c>
      <c r="N84">
        <v>6690</v>
      </c>
      <c r="Q84" t="s">
        <v>23</v>
      </c>
      <c r="R84">
        <v>1.9973795571034134E-5</v>
      </c>
      <c r="Y84" t="s">
        <v>22</v>
      </c>
      <c r="Z84">
        <v>6690</v>
      </c>
      <c r="AC84" t="s">
        <v>23</v>
      </c>
      <c r="AD84">
        <v>1.9973795571034134E-5</v>
      </c>
    </row>
    <row r="85" spans="1:30" x14ac:dyDescent="0.25">
      <c r="A85" t="s">
        <v>24</v>
      </c>
      <c r="B85">
        <v>0.17399999999999999</v>
      </c>
      <c r="E85" t="s">
        <v>25</v>
      </c>
      <c r="F85">
        <v>4.2458015294475278</v>
      </c>
      <c r="M85" t="s">
        <v>24</v>
      </c>
      <c r="N85">
        <v>0.17399999999999999</v>
      </c>
      <c r="Q85" t="s">
        <v>25</v>
      </c>
      <c r="R85">
        <v>4.2458015294475278</v>
      </c>
      <c r="Y85" t="s">
        <v>24</v>
      </c>
      <c r="Z85">
        <v>0.17399999999999999</v>
      </c>
      <c r="AC85" t="s">
        <v>25</v>
      </c>
      <c r="AD85">
        <v>4.2458015294475278</v>
      </c>
    </row>
    <row r="86" spans="1:30" x14ac:dyDescent="0.25">
      <c r="E86" t="s">
        <v>26</v>
      </c>
      <c r="F86" s="10">
        <f>1-(K80/J80)</f>
        <v>0.88213572540414564</v>
      </c>
      <c r="Q86" t="s">
        <v>26</v>
      </c>
      <c r="R86" s="10">
        <f>1-(W80/V80)</f>
        <v>0.3967071613803218</v>
      </c>
      <c r="AC86" t="s">
        <v>26</v>
      </c>
      <c r="AD86" s="10">
        <f>1-(AH80/AI80)</f>
        <v>0.56597092901756163</v>
      </c>
    </row>
    <row r="105" spans="1:35" x14ac:dyDescent="0.25">
      <c r="A105" s="11" t="s">
        <v>33</v>
      </c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M105" s="11" t="s">
        <v>33</v>
      </c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Y105" s="11" t="s">
        <v>33</v>
      </c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</row>
    <row r="106" spans="1:35" x14ac:dyDescent="0.25">
      <c r="A106" s="11" t="s">
        <v>1</v>
      </c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M106" s="11" t="s">
        <v>1</v>
      </c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Y106" s="11" t="s">
        <v>1</v>
      </c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</row>
    <row r="107" spans="1:35" x14ac:dyDescent="0.25">
      <c r="A107" s="11" t="s">
        <v>2</v>
      </c>
      <c r="B107" s="11"/>
      <c r="C107" s="11"/>
      <c r="D107" s="4" t="s">
        <v>3</v>
      </c>
      <c r="H107" s="2" t="s">
        <v>4</v>
      </c>
      <c r="J107" s="2" t="s">
        <v>3</v>
      </c>
      <c r="M107" s="11" t="s">
        <v>2</v>
      </c>
      <c r="N107" s="11"/>
      <c r="O107" s="11"/>
      <c r="P107" s="4" t="s">
        <v>3</v>
      </c>
      <c r="T107" s="2" t="s">
        <v>4</v>
      </c>
      <c r="V107" s="2" t="s">
        <v>3</v>
      </c>
      <c r="Y107" s="11" t="s">
        <v>2</v>
      </c>
      <c r="Z107" s="11"/>
      <c r="AA107" s="11"/>
      <c r="AB107" s="4" t="s">
        <v>3</v>
      </c>
      <c r="AF107" s="2" t="s">
        <v>4</v>
      </c>
      <c r="AH107" s="2" t="s">
        <v>3</v>
      </c>
    </row>
    <row r="108" spans="1:35" x14ac:dyDescent="0.25">
      <c r="A108" s="5"/>
      <c r="B108" s="5" t="s">
        <v>5</v>
      </c>
      <c r="C108" s="5"/>
      <c r="D108" s="4"/>
      <c r="H108" s="2"/>
      <c r="J108" s="2"/>
      <c r="M108" s="5"/>
      <c r="N108" s="5" t="s">
        <v>6</v>
      </c>
      <c r="O108" s="5"/>
      <c r="P108" s="4"/>
      <c r="T108" s="2"/>
      <c r="V108" s="2"/>
      <c r="Y108" s="5"/>
      <c r="Z108" s="5" t="s">
        <v>7</v>
      </c>
      <c r="AA108" s="5"/>
      <c r="AB108" s="4"/>
      <c r="AF108" s="2"/>
      <c r="AH108" s="2"/>
    </row>
    <row r="109" spans="1:35" x14ac:dyDescent="0.25">
      <c r="A109" s="5"/>
      <c r="B109" s="5" t="s">
        <v>8</v>
      </c>
      <c r="C109" s="5"/>
      <c r="D109" s="4"/>
      <c r="H109" s="2"/>
      <c r="J109" s="2"/>
      <c r="M109" s="5"/>
      <c r="N109" s="5" t="s">
        <v>9</v>
      </c>
      <c r="O109" s="5"/>
      <c r="P109" s="4"/>
      <c r="T109" s="2"/>
      <c r="V109" s="2"/>
      <c r="Y109" s="5"/>
      <c r="Z109" s="5" t="s">
        <v>10</v>
      </c>
      <c r="AA109" s="5"/>
      <c r="AB109" s="4"/>
      <c r="AF109" s="2"/>
      <c r="AH109" s="2"/>
    </row>
    <row r="110" spans="1:35" ht="18" x14ac:dyDescent="0.35">
      <c r="A110" t="s">
        <v>11</v>
      </c>
      <c r="B110" t="s">
        <v>12</v>
      </c>
      <c r="C110" t="s">
        <v>13</v>
      </c>
      <c r="H110" t="s">
        <v>13</v>
      </c>
      <c r="J110" t="s">
        <v>14</v>
      </c>
      <c r="M110" t="s">
        <v>11</v>
      </c>
      <c r="N110" t="s">
        <v>12</v>
      </c>
      <c r="O110" t="s">
        <v>13</v>
      </c>
      <c r="T110" t="s">
        <v>13</v>
      </c>
      <c r="V110" t="s">
        <v>14</v>
      </c>
      <c r="Y110" t="s">
        <v>11</v>
      </c>
      <c r="Z110" t="s">
        <v>12</v>
      </c>
      <c r="AA110" t="s">
        <v>13</v>
      </c>
      <c r="AF110" t="s">
        <v>13</v>
      </c>
      <c r="AH110" t="s">
        <v>14</v>
      </c>
    </row>
    <row r="111" spans="1:35" x14ac:dyDescent="0.25">
      <c r="A111">
        <v>2.1</v>
      </c>
      <c r="B111" s="6">
        <f t="shared" ref="B111:B116" si="30">H5</f>
        <v>1.8966666666666665</v>
      </c>
      <c r="C111">
        <f t="shared" ref="C111:C116" si="31">((((A111-B111)/$B$34))*$B$35)</f>
        <v>5.2884902840059853E-6</v>
      </c>
      <c r="E111">
        <f t="shared" ref="E111:E116" si="32">(C111-$C$29)^2</f>
        <v>1.7137901649160658E-10</v>
      </c>
      <c r="F111" t="s">
        <v>15</v>
      </c>
      <c r="H111">
        <f>($F$127*((B111)^(1/$F$128)))</f>
        <v>2.3223888134608406E-5</v>
      </c>
      <c r="J111">
        <f t="shared" ref="J111:J116" si="33">(C111-H111)^2</f>
        <v>3.2167849605939398E-10</v>
      </c>
      <c r="M111">
        <v>2.1</v>
      </c>
      <c r="N111" s="6">
        <f t="shared" ref="N111:N116" si="34">I5</f>
        <v>1.8</v>
      </c>
      <c r="O111">
        <f t="shared" ref="O111:O116" si="35">((((M111-N111)/$B$34))*$B$35)</f>
        <v>7.8026905829596415E-6</v>
      </c>
      <c r="Q111">
        <f t="shared" ref="Q111:Q116" si="36">(O111-$C$29)^2</f>
        <v>1.1187251793610254E-10</v>
      </c>
      <c r="R111" t="s">
        <v>15</v>
      </c>
      <c r="T111">
        <f>($R$127*((N111)^(1/$R$128)))</f>
        <v>2.2939508790628466E-5</v>
      </c>
      <c r="V111">
        <f t="shared" ref="V111:V116" si="37">(O111-T111)^2</f>
        <v>2.2912326545201445E-10</v>
      </c>
      <c r="Y111">
        <v>2.1</v>
      </c>
      <c r="Z111" s="6">
        <f t="shared" ref="Z111:Z116" si="38">J5</f>
        <v>1.8466666666666667</v>
      </c>
      <c r="AA111">
        <f t="shared" ref="AA111:AA116" si="39">((((Y111-Z111)/$B$34))*$B$35)</f>
        <v>6.5889387144992549E-6</v>
      </c>
      <c r="AC111">
        <f t="shared" ref="AC111:AC116" si="40">(AA111-$C$29)^2</f>
        <v>1.3902137138848106E-10</v>
      </c>
      <c r="AD111" t="s">
        <v>15</v>
      </c>
      <c r="AF111">
        <f>($AD$127*((Z111)^(1/$AD$128)))</f>
        <v>2.3078215848323984E-5</v>
      </c>
      <c r="AH111">
        <f t="shared" ref="AH111:AH116" si="41">(AA111-AF111)^2</f>
        <v>2.7189626039607507E-10</v>
      </c>
    </row>
    <row r="112" spans="1:35" x14ac:dyDescent="0.25">
      <c r="A112">
        <v>2.1</v>
      </c>
      <c r="B112" s="6">
        <f t="shared" si="30"/>
        <v>0.90666666666666673</v>
      </c>
      <c r="C112">
        <f t="shared" si="31"/>
        <v>3.1037369207772795E-5</v>
      </c>
      <c r="E112">
        <f t="shared" si="32"/>
        <v>1.6021732009714879E-10</v>
      </c>
      <c r="H112">
        <f t="shared" ref="H112:H116" si="42">($F$127*((B112)^(1/$F$128)))</f>
        <v>1.9518137902028265E-5</v>
      </c>
      <c r="J112">
        <f t="shared" si="33"/>
        <v>1.3269268987524482E-10</v>
      </c>
      <c r="M112">
        <v>2.1</v>
      </c>
      <c r="N112" s="6">
        <f t="shared" si="34"/>
        <v>1.2766666666666666</v>
      </c>
      <c r="O112">
        <f t="shared" si="35"/>
        <v>2.1414050822122571E-5</v>
      </c>
      <c r="Q112">
        <f t="shared" si="36"/>
        <v>9.2074599886942832E-12</v>
      </c>
      <c r="T112">
        <f t="shared" ref="T112:T116" si="43">($R$127*((N112)^(1/$R$128)))</f>
        <v>2.1156542662741802E-5</v>
      </c>
      <c r="V112">
        <f t="shared" si="37"/>
        <v>6.6310452147671736E-14</v>
      </c>
      <c r="Y112">
        <v>2.1</v>
      </c>
      <c r="Z112" s="6">
        <f t="shared" si="38"/>
        <v>1.1399999999999999</v>
      </c>
      <c r="AA112">
        <f t="shared" si="39"/>
        <v>2.4968609865470857E-5</v>
      </c>
      <c r="AC112">
        <f t="shared" si="40"/>
        <v>4.3414113383427137E-11</v>
      </c>
      <c r="AF112">
        <f t="shared" ref="AF112:AF116" si="44">($AD$127*((Z112)^(1/$AD$128)))</f>
        <v>2.0599810132790591E-5</v>
      </c>
      <c r="AH112">
        <f t="shared" si="41"/>
        <v>1.9086411104267161E-11</v>
      </c>
    </row>
    <row r="113" spans="1:35" x14ac:dyDescent="0.25">
      <c r="A113">
        <v>2.1</v>
      </c>
      <c r="B113" s="6">
        <f t="shared" si="30"/>
        <v>0.34999999999999992</v>
      </c>
      <c r="C113">
        <f t="shared" si="31"/>
        <v>4.5515695067264575E-5</v>
      </c>
      <c r="E113">
        <f t="shared" si="32"/>
        <v>7.3636379398562446E-10</v>
      </c>
      <c r="H113">
        <f t="shared" si="42"/>
        <v>1.5598269197915538E-5</v>
      </c>
      <c r="J113">
        <f t="shared" si="33"/>
        <v>8.9505237064799503E-10</v>
      </c>
      <c r="M113">
        <v>2.1</v>
      </c>
      <c r="N113" s="6">
        <f t="shared" si="34"/>
        <v>0.93666666666666665</v>
      </c>
      <c r="O113">
        <f t="shared" si="35"/>
        <v>3.0257100149476831E-5</v>
      </c>
      <c r="Q113">
        <f t="shared" si="36"/>
        <v>1.4107331961453302E-10</v>
      </c>
      <c r="T113">
        <f t="shared" si="43"/>
        <v>1.9668358798361941E-5</v>
      </c>
      <c r="V113">
        <f t="shared" si="37"/>
        <v>1.121214434008104E-10</v>
      </c>
      <c r="Y113">
        <v>2.1</v>
      </c>
      <c r="Z113" s="6">
        <f t="shared" si="38"/>
        <v>1.01</v>
      </c>
      <c r="AA113">
        <f t="shared" si="39"/>
        <v>2.8349775784753362E-5</v>
      </c>
      <c r="AC113">
        <f t="shared" si="40"/>
        <v>9.9402986408556581E-11</v>
      </c>
      <c r="AF113">
        <f t="shared" si="44"/>
        <v>2.0020660442687496E-5</v>
      </c>
      <c r="AH113">
        <f t="shared" si="41"/>
        <v>6.9374162381436982E-11</v>
      </c>
    </row>
    <row r="114" spans="1:35" x14ac:dyDescent="0.25">
      <c r="A114">
        <v>2.1</v>
      </c>
      <c r="B114" s="6">
        <f t="shared" si="30"/>
        <v>0.19666666666666668</v>
      </c>
      <c r="C114">
        <f t="shared" si="31"/>
        <v>4.9503736920777279E-5</v>
      </c>
      <c r="E114">
        <f t="shared" si="32"/>
        <v>9.6870747004318974E-10</v>
      </c>
      <c r="H114">
        <f t="shared" si="42"/>
        <v>1.3618060955706353E-5</v>
      </c>
      <c r="J114">
        <f t="shared" si="33"/>
        <v>1.287781739470069E-9</v>
      </c>
      <c r="M114">
        <v>2.1</v>
      </c>
      <c r="N114" s="6">
        <f t="shared" si="34"/>
        <v>0.71333333333333326</v>
      </c>
      <c r="O114">
        <f t="shared" si="35"/>
        <v>3.6065769805680119E-5</v>
      </c>
      <c r="Q114">
        <f t="shared" si="36"/>
        <v>3.1279808562408254E-10</v>
      </c>
      <c r="T114">
        <f t="shared" si="43"/>
        <v>1.8446206181999346E-5</v>
      </c>
      <c r="V114">
        <f t="shared" si="37"/>
        <v>3.1044902228893472E-10</v>
      </c>
      <c r="Y114">
        <v>2.1</v>
      </c>
      <c r="Z114" s="6">
        <f t="shared" si="38"/>
        <v>0.65666666666666673</v>
      </c>
      <c r="AA114">
        <f t="shared" si="39"/>
        <v>3.7539611360239161E-5</v>
      </c>
      <c r="AC114">
        <f t="shared" si="40"/>
        <v>3.6710330882270792E-10</v>
      </c>
      <c r="AF114">
        <f t="shared" si="44"/>
        <v>1.809007836886143E-5</v>
      </c>
      <c r="AH114">
        <f t="shared" si="41"/>
        <v>3.7828433358269079E-10</v>
      </c>
    </row>
    <row r="115" spans="1:35" x14ac:dyDescent="0.25">
      <c r="A115">
        <v>2.1</v>
      </c>
      <c r="B115" s="6">
        <f t="shared" si="30"/>
        <v>0.18333333333333335</v>
      </c>
      <c r="C115">
        <f t="shared" si="31"/>
        <v>4.9850523168908815E-5</v>
      </c>
      <c r="E115">
        <f t="shared" si="32"/>
        <v>9.9041452673490286E-10</v>
      </c>
      <c r="H115">
        <f t="shared" si="42"/>
        <v>1.3394737950333018E-5</v>
      </c>
      <c r="J115">
        <f t="shared" si="33"/>
        <v>1.3290242759029296E-9</v>
      </c>
      <c r="M115">
        <v>2.1</v>
      </c>
      <c r="N115" s="6">
        <f t="shared" si="34"/>
        <v>0.57999999999999996</v>
      </c>
      <c r="O115">
        <f t="shared" si="35"/>
        <v>3.9533632286995516E-5</v>
      </c>
      <c r="Q115">
        <f t="shared" si="36"/>
        <v>4.474900717444103E-10</v>
      </c>
      <c r="T115">
        <f t="shared" si="43"/>
        <v>1.7568778021352932E-5</v>
      </c>
      <c r="V115">
        <f t="shared" si="37"/>
        <v>4.8245482291091722E-10</v>
      </c>
      <c r="Y115">
        <v>2.1</v>
      </c>
      <c r="Z115" s="6">
        <f t="shared" si="38"/>
        <v>0.58333333333333337</v>
      </c>
      <c r="AA115">
        <f t="shared" si="39"/>
        <v>3.9446935724962631E-5</v>
      </c>
      <c r="AC115">
        <f t="shared" si="40"/>
        <v>4.4382963663053753E-10</v>
      </c>
      <c r="AF115">
        <f t="shared" si="44"/>
        <v>1.7592507092925424E-5</v>
      </c>
      <c r="AH115">
        <f t="shared" si="41"/>
        <v>4.7761605083280765E-10</v>
      </c>
    </row>
    <row r="116" spans="1:35" x14ac:dyDescent="0.25">
      <c r="A116">
        <v>2.1</v>
      </c>
      <c r="B116" s="6">
        <f t="shared" si="30"/>
        <v>0.1466666666666667</v>
      </c>
      <c r="C116">
        <f t="shared" si="31"/>
        <v>5.080418535127055E-5</v>
      </c>
      <c r="E116">
        <f t="shared" si="32"/>
        <v>1.0513491211253882E-9</v>
      </c>
      <c r="H116">
        <f t="shared" si="42"/>
        <v>1.2708939652520911E-5</v>
      </c>
      <c r="J116">
        <f t="shared" si="33"/>
        <v>1.4512477448481031E-9</v>
      </c>
      <c r="M116">
        <v>2.1</v>
      </c>
      <c r="N116" s="6">
        <f t="shared" si="34"/>
        <v>0.54333333333333333</v>
      </c>
      <c r="O116">
        <f t="shared" si="35"/>
        <v>4.0487294469357244E-5</v>
      </c>
      <c r="Q116">
        <f t="shared" si="36"/>
        <v>4.8874700878762879E-10</v>
      </c>
      <c r="T116">
        <f t="shared" si="43"/>
        <v>1.7300618468814665E-5</v>
      </c>
      <c r="V116">
        <f t="shared" si="37"/>
        <v>5.3762194395413727E-10</v>
      </c>
      <c r="Y116">
        <v>2.1</v>
      </c>
      <c r="Z116" s="6">
        <f t="shared" si="38"/>
        <v>0.60666666666666658</v>
      </c>
      <c r="AA116">
        <f t="shared" si="39"/>
        <v>3.8840059790732445E-5</v>
      </c>
      <c r="AC116">
        <f t="shared" si="40"/>
        <v>4.186275032900547E-10</v>
      </c>
      <c r="AF116">
        <f t="shared" si="44"/>
        <v>1.7755771298653495E-5</v>
      </c>
      <c r="AH116">
        <f t="shared" si="41"/>
        <v>4.4454722121721287E-10</v>
      </c>
    </row>
    <row r="117" spans="1:35" x14ac:dyDescent="0.25">
      <c r="B117" s="7"/>
      <c r="N117" s="7"/>
      <c r="Z117" s="7"/>
    </row>
    <row r="118" spans="1:35" x14ac:dyDescent="0.25">
      <c r="B118" s="7"/>
      <c r="N118" s="7"/>
      <c r="Z118" s="7"/>
    </row>
    <row r="119" spans="1:35" x14ac:dyDescent="0.25">
      <c r="B119" s="7"/>
      <c r="N119" s="7"/>
      <c r="Z119" s="7"/>
    </row>
    <row r="120" spans="1:35" x14ac:dyDescent="0.25">
      <c r="B120" s="7"/>
      <c r="N120" s="7"/>
      <c r="Z120" s="7"/>
    </row>
    <row r="121" spans="1:35" x14ac:dyDescent="0.25">
      <c r="B121" s="3"/>
      <c r="N121" s="3"/>
      <c r="Z121" s="3"/>
    </row>
    <row r="122" spans="1:35" x14ac:dyDescent="0.25">
      <c r="B122" s="8" t="s">
        <v>34</v>
      </c>
      <c r="C122" s="9">
        <f>AVERAGE(C111:C120)</f>
        <v>3.8666666666666667E-5</v>
      </c>
      <c r="D122" s="8" t="s">
        <v>16</v>
      </c>
      <c r="E122">
        <f>SUM(E111:E120)</f>
        <v>4.0784312484778606E-9</v>
      </c>
      <c r="G122" s="8" t="s">
        <v>34</v>
      </c>
      <c r="H122" s="9">
        <f>AVERAGE(H111:H120)</f>
        <v>1.634367229885208E-5</v>
      </c>
      <c r="J122" s="8" t="s">
        <v>17</v>
      </c>
      <c r="K122" s="8" t="s">
        <v>18</v>
      </c>
      <c r="N122" s="8" t="s">
        <v>34</v>
      </c>
      <c r="O122" s="9">
        <f>AVERAGE(O111:O120)</f>
        <v>2.9260089686098654E-5</v>
      </c>
      <c r="P122" s="8" t="s">
        <v>16</v>
      </c>
      <c r="Q122">
        <f>SUM(Q111:Q120)</f>
        <v>1.5111884636954515E-9</v>
      </c>
      <c r="S122" s="8" t="s">
        <v>34</v>
      </c>
      <c r="T122" s="9">
        <f>AVERAGE(T111:T120)</f>
        <v>1.9513335487316527E-5</v>
      </c>
      <c r="V122" s="8" t="s">
        <v>17</v>
      </c>
      <c r="W122" s="8" t="s">
        <v>18</v>
      </c>
      <c r="Z122" s="8" t="s">
        <v>34</v>
      </c>
      <c r="AA122" s="9">
        <f>AVERAGE(AA111:AA120)</f>
        <v>2.9288988540109618E-5</v>
      </c>
      <c r="AB122" s="8" t="s">
        <v>16</v>
      </c>
      <c r="AC122">
        <f>SUM(AC111:AC120)</f>
        <v>1.5113989199237649E-9</v>
      </c>
      <c r="AE122" s="8" t="s">
        <v>34</v>
      </c>
      <c r="AF122" s="9">
        <f>AVERAGE(AF111:AF120)</f>
        <v>1.9522840530707072E-5</v>
      </c>
      <c r="AH122" s="8" t="s">
        <v>17</v>
      </c>
      <c r="AI122" s="8" t="s">
        <v>18</v>
      </c>
    </row>
    <row r="123" spans="1:35" x14ac:dyDescent="0.25">
      <c r="C123" t="s">
        <v>19</v>
      </c>
      <c r="E123" t="s">
        <v>20</v>
      </c>
      <c r="H123" t="s">
        <v>21</v>
      </c>
      <c r="J123">
        <f>SUM(J111:J120)</f>
        <v>5.4174773168037355E-9</v>
      </c>
      <c r="K123">
        <f>(H122-E122)^2</f>
        <v>2.6698232775822926E-10</v>
      </c>
      <c r="O123" t="s">
        <v>19</v>
      </c>
      <c r="Q123" t="s">
        <v>20</v>
      </c>
      <c r="T123" t="s">
        <v>21</v>
      </c>
      <c r="V123">
        <f>SUM(V111:V120)</f>
        <v>1.6718368084589616E-9</v>
      </c>
      <c r="W123">
        <f>(T122-Q122)^2</f>
        <v>3.8071128746930381E-10</v>
      </c>
      <c r="AA123" t="s">
        <v>19</v>
      </c>
      <c r="AC123" t="s">
        <v>20</v>
      </c>
      <c r="AF123" t="s">
        <v>21</v>
      </c>
      <c r="AH123">
        <f>SUM(AH111:AH120)</f>
        <v>1.6608044395144907E-9</v>
      </c>
      <c r="AI123">
        <f>(AF122-AC122)^2</f>
        <v>3.8108229107156152E-10</v>
      </c>
    </row>
    <row r="127" spans="1:35" ht="18" x14ac:dyDescent="0.35">
      <c r="A127" t="s">
        <v>22</v>
      </c>
      <c r="B127">
        <v>6690</v>
      </c>
      <c r="E127" t="s">
        <v>23</v>
      </c>
      <c r="F127">
        <v>1.9973795571034134E-5</v>
      </c>
      <c r="M127" t="s">
        <v>22</v>
      </c>
      <c r="N127">
        <v>6690</v>
      </c>
      <c r="Q127" t="s">
        <v>23</v>
      </c>
      <c r="R127">
        <v>1.9973795571034134E-5</v>
      </c>
      <c r="Y127" t="s">
        <v>22</v>
      </c>
      <c r="Z127">
        <v>6690</v>
      </c>
      <c r="AC127" t="s">
        <v>23</v>
      </c>
      <c r="AD127">
        <v>1.9973795571034134E-5</v>
      </c>
    </row>
    <row r="128" spans="1:35" x14ac:dyDescent="0.25">
      <c r="A128" t="s">
        <v>24</v>
      </c>
      <c r="B128">
        <v>0.17399999999999999</v>
      </c>
      <c r="E128" t="s">
        <v>25</v>
      </c>
      <c r="F128">
        <v>4.2458015294475278</v>
      </c>
      <c r="M128" t="s">
        <v>24</v>
      </c>
      <c r="N128">
        <v>0.17399999999999999</v>
      </c>
      <c r="Q128" t="s">
        <v>25</v>
      </c>
      <c r="R128">
        <v>4.2458015294475278</v>
      </c>
      <c r="Y128" t="s">
        <v>24</v>
      </c>
      <c r="Z128">
        <v>0.17399999999999999</v>
      </c>
      <c r="AC128" t="s">
        <v>25</v>
      </c>
      <c r="AD128">
        <v>4.2458015294475278</v>
      </c>
    </row>
    <row r="129" spans="5:30" x14ac:dyDescent="0.25">
      <c r="E129" t="s">
        <v>26</v>
      </c>
      <c r="F129" s="10">
        <f>1-(K123/J123)</f>
        <v>0.95071833029552089</v>
      </c>
      <c r="Q129" t="s">
        <v>26</v>
      </c>
      <c r="R129" s="10">
        <f>1-(W123/V123)</f>
        <v>0.77227963546260858</v>
      </c>
      <c r="AC129" t="s">
        <v>26</v>
      </c>
      <c r="AD129" s="10">
        <f>1-(AI123/AH123)</f>
        <v>0.77054354985770346</v>
      </c>
    </row>
  </sheetData>
  <mergeCells count="31">
    <mergeCell ref="A1:J1"/>
    <mergeCell ref="B2:D2"/>
    <mergeCell ref="E2:G2"/>
    <mergeCell ref="H2:J2"/>
    <mergeCell ref="A12:K12"/>
    <mergeCell ref="Y12:AI12"/>
    <mergeCell ref="A13:K13"/>
    <mergeCell ref="M13:W13"/>
    <mergeCell ref="Y13:AI13"/>
    <mergeCell ref="A14:C14"/>
    <mergeCell ref="M14:O14"/>
    <mergeCell ref="Y14:AA14"/>
    <mergeCell ref="M12:W12"/>
    <mergeCell ref="A62:K62"/>
    <mergeCell ref="M62:W62"/>
    <mergeCell ref="Y62:AI62"/>
    <mergeCell ref="A63:K63"/>
    <mergeCell ref="M63:W63"/>
    <mergeCell ref="Y63:AI63"/>
    <mergeCell ref="A64:C64"/>
    <mergeCell ref="M64:O64"/>
    <mergeCell ref="Y64:AA64"/>
    <mergeCell ref="A105:K105"/>
    <mergeCell ref="M105:W105"/>
    <mergeCell ref="Y105:AI105"/>
    <mergeCell ref="A106:K106"/>
    <mergeCell ref="M106:W106"/>
    <mergeCell ref="Y106:AI106"/>
    <mergeCell ref="A107:C107"/>
    <mergeCell ref="M107:O107"/>
    <mergeCell ref="Y107:AA10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46"/>
  <sheetViews>
    <sheetView tabSelected="1" topLeftCell="J1" workbookViewId="0">
      <selection activeCell="Y18" sqref="Y18:Y23"/>
    </sheetView>
  </sheetViews>
  <sheetFormatPr defaultRowHeight="15" x14ac:dyDescent="0.25"/>
  <cols>
    <col min="1" max="1" width="10.7109375" bestFit="1" customWidth="1"/>
    <col min="2" max="2" width="13.140625" bestFit="1" customWidth="1"/>
    <col min="3" max="3" width="12.5703125" bestFit="1" customWidth="1"/>
    <col min="4" max="4" width="12.28515625" bestFit="1" customWidth="1"/>
    <col min="5" max="5" width="13.140625" bestFit="1" customWidth="1"/>
    <col min="6" max="6" width="12.5703125" bestFit="1" customWidth="1"/>
    <col min="7" max="7" width="12.28515625" bestFit="1" customWidth="1"/>
    <col min="8" max="8" width="13.140625" bestFit="1" customWidth="1"/>
    <col min="9" max="9" width="12.5703125" bestFit="1" customWidth="1"/>
    <col min="10" max="10" width="12.28515625" bestFit="1" customWidth="1"/>
    <col min="11" max="11" width="12" bestFit="1" customWidth="1"/>
    <col min="20" max="20" width="12" bestFit="1" customWidth="1"/>
    <col min="35" max="35" width="12" bestFit="1" customWidth="1"/>
    <col min="257" max="257" width="10.7109375" bestFit="1" customWidth="1"/>
    <col min="258" max="258" width="13.140625" bestFit="1" customWidth="1"/>
    <col min="259" max="259" width="12.5703125" bestFit="1" customWidth="1"/>
    <col min="260" max="260" width="12.28515625" bestFit="1" customWidth="1"/>
    <col min="261" max="261" width="13.140625" bestFit="1" customWidth="1"/>
    <col min="262" max="262" width="12.5703125" bestFit="1" customWidth="1"/>
    <col min="263" max="263" width="12.28515625" bestFit="1" customWidth="1"/>
    <col min="264" max="264" width="13.140625" bestFit="1" customWidth="1"/>
    <col min="265" max="265" width="12.5703125" bestFit="1" customWidth="1"/>
    <col min="266" max="266" width="12.28515625" bestFit="1" customWidth="1"/>
    <col min="267" max="267" width="12" bestFit="1" customWidth="1"/>
    <col min="291" max="291" width="12" bestFit="1" customWidth="1"/>
    <col min="513" max="513" width="10.7109375" bestFit="1" customWidth="1"/>
    <col min="514" max="514" width="13.140625" bestFit="1" customWidth="1"/>
    <col min="515" max="515" width="12.5703125" bestFit="1" customWidth="1"/>
    <col min="516" max="516" width="12.28515625" bestFit="1" customWidth="1"/>
    <col min="517" max="517" width="13.140625" bestFit="1" customWidth="1"/>
    <col min="518" max="518" width="12.5703125" bestFit="1" customWidth="1"/>
    <col min="519" max="519" width="12.28515625" bestFit="1" customWidth="1"/>
    <col min="520" max="520" width="13.140625" bestFit="1" customWidth="1"/>
    <col min="521" max="521" width="12.5703125" bestFit="1" customWidth="1"/>
    <col min="522" max="522" width="12.28515625" bestFit="1" customWidth="1"/>
    <col min="523" max="523" width="12" bestFit="1" customWidth="1"/>
    <col min="547" max="547" width="12" bestFit="1" customWidth="1"/>
    <col min="769" max="769" width="10.7109375" bestFit="1" customWidth="1"/>
    <col min="770" max="770" width="13.140625" bestFit="1" customWidth="1"/>
    <col min="771" max="771" width="12.5703125" bestFit="1" customWidth="1"/>
    <col min="772" max="772" width="12.28515625" bestFit="1" customWidth="1"/>
    <col min="773" max="773" width="13.140625" bestFit="1" customWidth="1"/>
    <col min="774" max="774" width="12.5703125" bestFit="1" customWidth="1"/>
    <col min="775" max="775" width="12.28515625" bestFit="1" customWidth="1"/>
    <col min="776" max="776" width="13.140625" bestFit="1" customWidth="1"/>
    <col min="777" max="777" width="12.5703125" bestFit="1" customWidth="1"/>
    <col min="778" max="778" width="12.28515625" bestFit="1" customWidth="1"/>
    <col min="779" max="779" width="12" bestFit="1" customWidth="1"/>
    <col min="803" max="803" width="12" bestFit="1" customWidth="1"/>
    <col min="1025" max="1025" width="10.7109375" bestFit="1" customWidth="1"/>
    <col min="1026" max="1026" width="13.140625" bestFit="1" customWidth="1"/>
    <col min="1027" max="1027" width="12.5703125" bestFit="1" customWidth="1"/>
    <col min="1028" max="1028" width="12.28515625" bestFit="1" customWidth="1"/>
    <col min="1029" max="1029" width="13.140625" bestFit="1" customWidth="1"/>
    <col min="1030" max="1030" width="12.5703125" bestFit="1" customWidth="1"/>
    <col min="1031" max="1031" width="12.28515625" bestFit="1" customWidth="1"/>
    <col min="1032" max="1032" width="13.140625" bestFit="1" customWidth="1"/>
    <col min="1033" max="1033" width="12.5703125" bestFit="1" customWidth="1"/>
    <col min="1034" max="1034" width="12.28515625" bestFit="1" customWidth="1"/>
    <col min="1035" max="1035" width="12" bestFit="1" customWidth="1"/>
    <col min="1059" max="1059" width="12" bestFit="1" customWidth="1"/>
    <col min="1281" max="1281" width="10.7109375" bestFit="1" customWidth="1"/>
    <col min="1282" max="1282" width="13.140625" bestFit="1" customWidth="1"/>
    <col min="1283" max="1283" width="12.5703125" bestFit="1" customWidth="1"/>
    <col min="1284" max="1284" width="12.28515625" bestFit="1" customWidth="1"/>
    <col min="1285" max="1285" width="13.140625" bestFit="1" customWidth="1"/>
    <col min="1286" max="1286" width="12.5703125" bestFit="1" customWidth="1"/>
    <col min="1287" max="1287" width="12.28515625" bestFit="1" customWidth="1"/>
    <col min="1288" max="1288" width="13.140625" bestFit="1" customWidth="1"/>
    <col min="1289" max="1289" width="12.5703125" bestFit="1" customWidth="1"/>
    <col min="1290" max="1290" width="12.28515625" bestFit="1" customWidth="1"/>
    <col min="1291" max="1291" width="12" bestFit="1" customWidth="1"/>
    <col min="1315" max="1315" width="12" bestFit="1" customWidth="1"/>
    <col min="1537" max="1537" width="10.7109375" bestFit="1" customWidth="1"/>
    <col min="1538" max="1538" width="13.140625" bestFit="1" customWidth="1"/>
    <col min="1539" max="1539" width="12.5703125" bestFit="1" customWidth="1"/>
    <col min="1540" max="1540" width="12.28515625" bestFit="1" customWidth="1"/>
    <col min="1541" max="1541" width="13.140625" bestFit="1" customWidth="1"/>
    <col min="1542" max="1542" width="12.5703125" bestFit="1" customWidth="1"/>
    <col min="1543" max="1543" width="12.28515625" bestFit="1" customWidth="1"/>
    <col min="1544" max="1544" width="13.140625" bestFit="1" customWidth="1"/>
    <col min="1545" max="1545" width="12.5703125" bestFit="1" customWidth="1"/>
    <col min="1546" max="1546" width="12.28515625" bestFit="1" customWidth="1"/>
    <col min="1547" max="1547" width="12" bestFit="1" customWidth="1"/>
    <col min="1571" max="1571" width="12" bestFit="1" customWidth="1"/>
    <col min="1793" max="1793" width="10.7109375" bestFit="1" customWidth="1"/>
    <col min="1794" max="1794" width="13.140625" bestFit="1" customWidth="1"/>
    <col min="1795" max="1795" width="12.5703125" bestFit="1" customWidth="1"/>
    <col min="1796" max="1796" width="12.28515625" bestFit="1" customWidth="1"/>
    <col min="1797" max="1797" width="13.140625" bestFit="1" customWidth="1"/>
    <col min="1798" max="1798" width="12.5703125" bestFit="1" customWidth="1"/>
    <col min="1799" max="1799" width="12.28515625" bestFit="1" customWidth="1"/>
    <col min="1800" max="1800" width="13.140625" bestFit="1" customWidth="1"/>
    <col min="1801" max="1801" width="12.5703125" bestFit="1" customWidth="1"/>
    <col min="1802" max="1802" width="12.28515625" bestFit="1" customWidth="1"/>
    <col min="1803" max="1803" width="12" bestFit="1" customWidth="1"/>
    <col min="1827" max="1827" width="12" bestFit="1" customWidth="1"/>
    <col min="2049" max="2049" width="10.7109375" bestFit="1" customWidth="1"/>
    <col min="2050" max="2050" width="13.140625" bestFit="1" customWidth="1"/>
    <col min="2051" max="2051" width="12.5703125" bestFit="1" customWidth="1"/>
    <col min="2052" max="2052" width="12.28515625" bestFit="1" customWidth="1"/>
    <col min="2053" max="2053" width="13.140625" bestFit="1" customWidth="1"/>
    <col min="2054" max="2054" width="12.5703125" bestFit="1" customWidth="1"/>
    <col min="2055" max="2055" width="12.28515625" bestFit="1" customWidth="1"/>
    <col min="2056" max="2056" width="13.140625" bestFit="1" customWidth="1"/>
    <col min="2057" max="2057" width="12.5703125" bestFit="1" customWidth="1"/>
    <col min="2058" max="2058" width="12.28515625" bestFit="1" customWidth="1"/>
    <col min="2059" max="2059" width="12" bestFit="1" customWidth="1"/>
    <col min="2083" max="2083" width="12" bestFit="1" customWidth="1"/>
    <col min="2305" max="2305" width="10.7109375" bestFit="1" customWidth="1"/>
    <col min="2306" max="2306" width="13.140625" bestFit="1" customWidth="1"/>
    <col min="2307" max="2307" width="12.5703125" bestFit="1" customWidth="1"/>
    <col min="2308" max="2308" width="12.28515625" bestFit="1" customWidth="1"/>
    <col min="2309" max="2309" width="13.140625" bestFit="1" customWidth="1"/>
    <col min="2310" max="2310" width="12.5703125" bestFit="1" customWidth="1"/>
    <col min="2311" max="2311" width="12.28515625" bestFit="1" customWidth="1"/>
    <col min="2312" max="2312" width="13.140625" bestFit="1" customWidth="1"/>
    <col min="2313" max="2313" width="12.5703125" bestFit="1" customWidth="1"/>
    <col min="2314" max="2314" width="12.28515625" bestFit="1" customWidth="1"/>
    <col min="2315" max="2315" width="12" bestFit="1" customWidth="1"/>
    <col min="2339" max="2339" width="12" bestFit="1" customWidth="1"/>
    <col min="2561" max="2561" width="10.7109375" bestFit="1" customWidth="1"/>
    <col min="2562" max="2562" width="13.140625" bestFit="1" customWidth="1"/>
    <col min="2563" max="2563" width="12.5703125" bestFit="1" customWidth="1"/>
    <col min="2564" max="2564" width="12.28515625" bestFit="1" customWidth="1"/>
    <col min="2565" max="2565" width="13.140625" bestFit="1" customWidth="1"/>
    <col min="2566" max="2566" width="12.5703125" bestFit="1" customWidth="1"/>
    <col min="2567" max="2567" width="12.28515625" bestFit="1" customWidth="1"/>
    <col min="2568" max="2568" width="13.140625" bestFit="1" customWidth="1"/>
    <col min="2569" max="2569" width="12.5703125" bestFit="1" customWidth="1"/>
    <col min="2570" max="2570" width="12.28515625" bestFit="1" customWidth="1"/>
    <col min="2571" max="2571" width="12" bestFit="1" customWidth="1"/>
    <col min="2595" max="2595" width="12" bestFit="1" customWidth="1"/>
    <col min="2817" max="2817" width="10.7109375" bestFit="1" customWidth="1"/>
    <col min="2818" max="2818" width="13.140625" bestFit="1" customWidth="1"/>
    <col min="2819" max="2819" width="12.5703125" bestFit="1" customWidth="1"/>
    <col min="2820" max="2820" width="12.28515625" bestFit="1" customWidth="1"/>
    <col min="2821" max="2821" width="13.140625" bestFit="1" customWidth="1"/>
    <col min="2822" max="2822" width="12.5703125" bestFit="1" customWidth="1"/>
    <col min="2823" max="2823" width="12.28515625" bestFit="1" customWidth="1"/>
    <col min="2824" max="2824" width="13.140625" bestFit="1" customWidth="1"/>
    <col min="2825" max="2825" width="12.5703125" bestFit="1" customWidth="1"/>
    <col min="2826" max="2826" width="12.28515625" bestFit="1" customWidth="1"/>
    <col min="2827" max="2827" width="12" bestFit="1" customWidth="1"/>
    <col min="2851" max="2851" width="12" bestFit="1" customWidth="1"/>
    <col min="3073" max="3073" width="10.7109375" bestFit="1" customWidth="1"/>
    <col min="3074" max="3074" width="13.140625" bestFit="1" customWidth="1"/>
    <col min="3075" max="3075" width="12.5703125" bestFit="1" customWidth="1"/>
    <col min="3076" max="3076" width="12.28515625" bestFit="1" customWidth="1"/>
    <col min="3077" max="3077" width="13.140625" bestFit="1" customWidth="1"/>
    <col min="3078" max="3078" width="12.5703125" bestFit="1" customWidth="1"/>
    <col min="3079" max="3079" width="12.28515625" bestFit="1" customWidth="1"/>
    <col min="3080" max="3080" width="13.140625" bestFit="1" customWidth="1"/>
    <col min="3081" max="3081" width="12.5703125" bestFit="1" customWidth="1"/>
    <col min="3082" max="3082" width="12.28515625" bestFit="1" customWidth="1"/>
    <col min="3083" max="3083" width="12" bestFit="1" customWidth="1"/>
    <col min="3107" max="3107" width="12" bestFit="1" customWidth="1"/>
    <col min="3329" max="3329" width="10.7109375" bestFit="1" customWidth="1"/>
    <col min="3330" max="3330" width="13.140625" bestFit="1" customWidth="1"/>
    <col min="3331" max="3331" width="12.5703125" bestFit="1" customWidth="1"/>
    <col min="3332" max="3332" width="12.28515625" bestFit="1" customWidth="1"/>
    <col min="3333" max="3333" width="13.140625" bestFit="1" customWidth="1"/>
    <col min="3334" max="3334" width="12.5703125" bestFit="1" customWidth="1"/>
    <col min="3335" max="3335" width="12.28515625" bestFit="1" customWidth="1"/>
    <col min="3336" max="3336" width="13.140625" bestFit="1" customWidth="1"/>
    <col min="3337" max="3337" width="12.5703125" bestFit="1" customWidth="1"/>
    <col min="3338" max="3338" width="12.28515625" bestFit="1" customWidth="1"/>
    <col min="3339" max="3339" width="12" bestFit="1" customWidth="1"/>
    <col min="3363" max="3363" width="12" bestFit="1" customWidth="1"/>
    <col min="3585" max="3585" width="10.7109375" bestFit="1" customWidth="1"/>
    <col min="3586" max="3586" width="13.140625" bestFit="1" customWidth="1"/>
    <col min="3587" max="3587" width="12.5703125" bestFit="1" customWidth="1"/>
    <col min="3588" max="3588" width="12.28515625" bestFit="1" customWidth="1"/>
    <col min="3589" max="3589" width="13.140625" bestFit="1" customWidth="1"/>
    <col min="3590" max="3590" width="12.5703125" bestFit="1" customWidth="1"/>
    <col min="3591" max="3591" width="12.28515625" bestFit="1" customWidth="1"/>
    <col min="3592" max="3592" width="13.140625" bestFit="1" customWidth="1"/>
    <col min="3593" max="3593" width="12.5703125" bestFit="1" customWidth="1"/>
    <col min="3594" max="3594" width="12.28515625" bestFit="1" customWidth="1"/>
    <col min="3595" max="3595" width="12" bestFit="1" customWidth="1"/>
    <col min="3619" max="3619" width="12" bestFit="1" customWidth="1"/>
    <col min="3841" max="3841" width="10.7109375" bestFit="1" customWidth="1"/>
    <col min="3842" max="3842" width="13.140625" bestFit="1" customWidth="1"/>
    <col min="3843" max="3843" width="12.5703125" bestFit="1" customWidth="1"/>
    <col min="3844" max="3844" width="12.28515625" bestFit="1" customWidth="1"/>
    <col min="3845" max="3845" width="13.140625" bestFit="1" customWidth="1"/>
    <col min="3846" max="3846" width="12.5703125" bestFit="1" customWidth="1"/>
    <col min="3847" max="3847" width="12.28515625" bestFit="1" customWidth="1"/>
    <col min="3848" max="3848" width="13.140625" bestFit="1" customWidth="1"/>
    <col min="3849" max="3849" width="12.5703125" bestFit="1" customWidth="1"/>
    <col min="3850" max="3850" width="12.28515625" bestFit="1" customWidth="1"/>
    <col min="3851" max="3851" width="12" bestFit="1" customWidth="1"/>
    <col min="3875" max="3875" width="12" bestFit="1" customWidth="1"/>
    <col min="4097" max="4097" width="10.7109375" bestFit="1" customWidth="1"/>
    <col min="4098" max="4098" width="13.140625" bestFit="1" customWidth="1"/>
    <col min="4099" max="4099" width="12.5703125" bestFit="1" customWidth="1"/>
    <col min="4100" max="4100" width="12.28515625" bestFit="1" customWidth="1"/>
    <col min="4101" max="4101" width="13.140625" bestFit="1" customWidth="1"/>
    <col min="4102" max="4102" width="12.5703125" bestFit="1" customWidth="1"/>
    <col min="4103" max="4103" width="12.28515625" bestFit="1" customWidth="1"/>
    <col min="4104" max="4104" width="13.140625" bestFit="1" customWidth="1"/>
    <col min="4105" max="4105" width="12.5703125" bestFit="1" customWidth="1"/>
    <col min="4106" max="4106" width="12.28515625" bestFit="1" customWidth="1"/>
    <col min="4107" max="4107" width="12" bestFit="1" customWidth="1"/>
    <col min="4131" max="4131" width="12" bestFit="1" customWidth="1"/>
    <col min="4353" max="4353" width="10.7109375" bestFit="1" customWidth="1"/>
    <col min="4354" max="4354" width="13.140625" bestFit="1" customWidth="1"/>
    <col min="4355" max="4355" width="12.5703125" bestFit="1" customWidth="1"/>
    <col min="4356" max="4356" width="12.28515625" bestFit="1" customWidth="1"/>
    <col min="4357" max="4357" width="13.140625" bestFit="1" customWidth="1"/>
    <col min="4358" max="4358" width="12.5703125" bestFit="1" customWidth="1"/>
    <col min="4359" max="4359" width="12.28515625" bestFit="1" customWidth="1"/>
    <col min="4360" max="4360" width="13.140625" bestFit="1" customWidth="1"/>
    <col min="4361" max="4361" width="12.5703125" bestFit="1" customWidth="1"/>
    <col min="4362" max="4362" width="12.28515625" bestFit="1" customWidth="1"/>
    <col min="4363" max="4363" width="12" bestFit="1" customWidth="1"/>
    <col min="4387" max="4387" width="12" bestFit="1" customWidth="1"/>
    <col min="4609" max="4609" width="10.7109375" bestFit="1" customWidth="1"/>
    <col min="4610" max="4610" width="13.140625" bestFit="1" customWidth="1"/>
    <col min="4611" max="4611" width="12.5703125" bestFit="1" customWidth="1"/>
    <col min="4612" max="4612" width="12.28515625" bestFit="1" customWidth="1"/>
    <col min="4613" max="4613" width="13.140625" bestFit="1" customWidth="1"/>
    <col min="4614" max="4614" width="12.5703125" bestFit="1" customWidth="1"/>
    <col min="4615" max="4615" width="12.28515625" bestFit="1" customWidth="1"/>
    <col min="4616" max="4616" width="13.140625" bestFit="1" customWidth="1"/>
    <col min="4617" max="4617" width="12.5703125" bestFit="1" customWidth="1"/>
    <col min="4618" max="4618" width="12.28515625" bestFit="1" customWidth="1"/>
    <col min="4619" max="4619" width="12" bestFit="1" customWidth="1"/>
    <col min="4643" max="4643" width="12" bestFit="1" customWidth="1"/>
    <col min="4865" max="4865" width="10.7109375" bestFit="1" customWidth="1"/>
    <col min="4866" max="4866" width="13.140625" bestFit="1" customWidth="1"/>
    <col min="4867" max="4867" width="12.5703125" bestFit="1" customWidth="1"/>
    <col min="4868" max="4868" width="12.28515625" bestFit="1" customWidth="1"/>
    <col min="4869" max="4869" width="13.140625" bestFit="1" customWidth="1"/>
    <col min="4870" max="4870" width="12.5703125" bestFit="1" customWidth="1"/>
    <col min="4871" max="4871" width="12.28515625" bestFit="1" customWidth="1"/>
    <col min="4872" max="4872" width="13.140625" bestFit="1" customWidth="1"/>
    <col min="4873" max="4873" width="12.5703125" bestFit="1" customWidth="1"/>
    <col min="4874" max="4874" width="12.28515625" bestFit="1" customWidth="1"/>
    <col min="4875" max="4875" width="12" bestFit="1" customWidth="1"/>
    <col min="4899" max="4899" width="12" bestFit="1" customWidth="1"/>
    <col min="5121" max="5121" width="10.7109375" bestFit="1" customWidth="1"/>
    <col min="5122" max="5122" width="13.140625" bestFit="1" customWidth="1"/>
    <col min="5123" max="5123" width="12.5703125" bestFit="1" customWidth="1"/>
    <col min="5124" max="5124" width="12.28515625" bestFit="1" customWidth="1"/>
    <col min="5125" max="5125" width="13.140625" bestFit="1" customWidth="1"/>
    <col min="5126" max="5126" width="12.5703125" bestFit="1" customWidth="1"/>
    <col min="5127" max="5127" width="12.28515625" bestFit="1" customWidth="1"/>
    <col min="5128" max="5128" width="13.140625" bestFit="1" customWidth="1"/>
    <col min="5129" max="5129" width="12.5703125" bestFit="1" customWidth="1"/>
    <col min="5130" max="5130" width="12.28515625" bestFit="1" customWidth="1"/>
    <col min="5131" max="5131" width="12" bestFit="1" customWidth="1"/>
    <col min="5155" max="5155" width="12" bestFit="1" customWidth="1"/>
    <col min="5377" max="5377" width="10.7109375" bestFit="1" customWidth="1"/>
    <col min="5378" max="5378" width="13.140625" bestFit="1" customWidth="1"/>
    <col min="5379" max="5379" width="12.5703125" bestFit="1" customWidth="1"/>
    <col min="5380" max="5380" width="12.28515625" bestFit="1" customWidth="1"/>
    <col min="5381" max="5381" width="13.140625" bestFit="1" customWidth="1"/>
    <col min="5382" max="5382" width="12.5703125" bestFit="1" customWidth="1"/>
    <col min="5383" max="5383" width="12.28515625" bestFit="1" customWidth="1"/>
    <col min="5384" max="5384" width="13.140625" bestFit="1" customWidth="1"/>
    <col min="5385" max="5385" width="12.5703125" bestFit="1" customWidth="1"/>
    <col min="5386" max="5386" width="12.28515625" bestFit="1" customWidth="1"/>
    <col min="5387" max="5387" width="12" bestFit="1" customWidth="1"/>
    <col min="5411" max="5411" width="12" bestFit="1" customWidth="1"/>
    <col min="5633" max="5633" width="10.7109375" bestFit="1" customWidth="1"/>
    <col min="5634" max="5634" width="13.140625" bestFit="1" customWidth="1"/>
    <col min="5635" max="5635" width="12.5703125" bestFit="1" customWidth="1"/>
    <col min="5636" max="5636" width="12.28515625" bestFit="1" customWidth="1"/>
    <col min="5637" max="5637" width="13.140625" bestFit="1" customWidth="1"/>
    <col min="5638" max="5638" width="12.5703125" bestFit="1" customWidth="1"/>
    <col min="5639" max="5639" width="12.28515625" bestFit="1" customWidth="1"/>
    <col min="5640" max="5640" width="13.140625" bestFit="1" customWidth="1"/>
    <col min="5641" max="5641" width="12.5703125" bestFit="1" customWidth="1"/>
    <col min="5642" max="5642" width="12.28515625" bestFit="1" customWidth="1"/>
    <col min="5643" max="5643" width="12" bestFit="1" customWidth="1"/>
    <col min="5667" max="5667" width="12" bestFit="1" customWidth="1"/>
    <col min="5889" max="5889" width="10.7109375" bestFit="1" customWidth="1"/>
    <col min="5890" max="5890" width="13.140625" bestFit="1" customWidth="1"/>
    <col min="5891" max="5891" width="12.5703125" bestFit="1" customWidth="1"/>
    <col min="5892" max="5892" width="12.28515625" bestFit="1" customWidth="1"/>
    <col min="5893" max="5893" width="13.140625" bestFit="1" customWidth="1"/>
    <col min="5894" max="5894" width="12.5703125" bestFit="1" customWidth="1"/>
    <col min="5895" max="5895" width="12.28515625" bestFit="1" customWidth="1"/>
    <col min="5896" max="5896" width="13.140625" bestFit="1" customWidth="1"/>
    <col min="5897" max="5897" width="12.5703125" bestFit="1" customWidth="1"/>
    <col min="5898" max="5898" width="12.28515625" bestFit="1" customWidth="1"/>
    <col min="5899" max="5899" width="12" bestFit="1" customWidth="1"/>
    <col min="5923" max="5923" width="12" bestFit="1" customWidth="1"/>
    <col min="6145" max="6145" width="10.7109375" bestFit="1" customWidth="1"/>
    <col min="6146" max="6146" width="13.140625" bestFit="1" customWidth="1"/>
    <col min="6147" max="6147" width="12.5703125" bestFit="1" customWidth="1"/>
    <col min="6148" max="6148" width="12.28515625" bestFit="1" customWidth="1"/>
    <col min="6149" max="6149" width="13.140625" bestFit="1" customWidth="1"/>
    <col min="6150" max="6150" width="12.5703125" bestFit="1" customWidth="1"/>
    <col min="6151" max="6151" width="12.28515625" bestFit="1" customWidth="1"/>
    <col min="6152" max="6152" width="13.140625" bestFit="1" customWidth="1"/>
    <col min="6153" max="6153" width="12.5703125" bestFit="1" customWidth="1"/>
    <col min="6154" max="6154" width="12.28515625" bestFit="1" customWidth="1"/>
    <col min="6155" max="6155" width="12" bestFit="1" customWidth="1"/>
    <col min="6179" max="6179" width="12" bestFit="1" customWidth="1"/>
    <col min="6401" max="6401" width="10.7109375" bestFit="1" customWidth="1"/>
    <col min="6402" max="6402" width="13.140625" bestFit="1" customWidth="1"/>
    <col min="6403" max="6403" width="12.5703125" bestFit="1" customWidth="1"/>
    <col min="6404" max="6404" width="12.28515625" bestFit="1" customWidth="1"/>
    <col min="6405" max="6405" width="13.140625" bestFit="1" customWidth="1"/>
    <col min="6406" max="6406" width="12.5703125" bestFit="1" customWidth="1"/>
    <col min="6407" max="6407" width="12.28515625" bestFit="1" customWidth="1"/>
    <col min="6408" max="6408" width="13.140625" bestFit="1" customWidth="1"/>
    <col min="6409" max="6409" width="12.5703125" bestFit="1" customWidth="1"/>
    <col min="6410" max="6410" width="12.28515625" bestFit="1" customWidth="1"/>
    <col min="6411" max="6411" width="12" bestFit="1" customWidth="1"/>
    <col min="6435" max="6435" width="12" bestFit="1" customWidth="1"/>
    <col min="6657" max="6657" width="10.7109375" bestFit="1" customWidth="1"/>
    <col min="6658" max="6658" width="13.140625" bestFit="1" customWidth="1"/>
    <col min="6659" max="6659" width="12.5703125" bestFit="1" customWidth="1"/>
    <col min="6660" max="6660" width="12.28515625" bestFit="1" customWidth="1"/>
    <col min="6661" max="6661" width="13.140625" bestFit="1" customWidth="1"/>
    <col min="6662" max="6662" width="12.5703125" bestFit="1" customWidth="1"/>
    <col min="6663" max="6663" width="12.28515625" bestFit="1" customWidth="1"/>
    <col min="6664" max="6664" width="13.140625" bestFit="1" customWidth="1"/>
    <col min="6665" max="6665" width="12.5703125" bestFit="1" customWidth="1"/>
    <col min="6666" max="6666" width="12.28515625" bestFit="1" customWidth="1"/>
    <col min="6667" max="6667" width="12" bestFit="1" customWidth="1"/>
    <col min="6691" max="6691" width="12" bestFit="1" customWidth="1"/>
    <col min="6913" max="6913" width="10.7109375" bestFit="1" customWidth="1"/>
    <col min="6914" max="6914" width="13.140625" bestFit="1" customWidth="1"/>
    <col min="6915" max="6915" width="12.5703125" bestFit="1" customWidth="1"/>
    <col min="6916" max="6916" width="12.28515625" bestFit="1" customWidth="1"/>
    <col min="6917" max="6917" width="13.140625" bestFit="1" customWidth="1"/>
    <col min="6918" max="6918" width="12.5703125" bestFit="1" customWidth="1"/>
    <col min="6919" max="6919" width="12.28515625" bestFit="1" customWidth="1"/>
    <col min="6920" max="6920" width="13.140625" bestFit="1" customWidth="1"/>
    <col min="6921" max="6921" width="12.5703125" bestFit="1" customWidth="1"/>
    <col min="6922" max="6922" width="12.28515625" bestFit="1" customWidth="1"/>
    <col min="6923" max="6923" width="12" bestFit="1" customWidth="1"/>
    <col min="6947" max="6947" width="12" bestFit="1" customWidth="1"/>
    <col min="7169" max="7169" width="10.7109375" bestFit="1" customWidth="1"/>
    <col min="7170" max="7170" width="13.140625" bestFit="1" customWidth="1"/>
    <col min="7171" max="7171" width="12.5703125" bestFit="1" customWidth="1"/>
    <col min="7172" max="7172" width="12.28515625" bestFit="1" customWidth="1"/>
    <col min="7173" max="7173" width="13.140625" bestFit="1" customWidth="1"/>
    <col min="7174" max="7174" width="12.5703125" bestFit="1" customWidth="1"/>
    <col min="7175" max="7175" width="12.28515625" bestFit="1" customWidth="1"/>
    <col min="7176" max="7176" width="13.140625" bestFit="1" customWidth="1"/>
    <col min="7177" max="7177" width="12.5703125" bestFit="1" customWidth="1"/>
    <col min="7178" max="7178" width="12.28515625" bestFit="1" customWidth="1"/>
    <col min="7179" max="7179" width="12" bestFit="1" customWidth="1"/>
    <col min="7203" max="7203" width="12" bestFit="1" customWidth="1"/>
    <col min="7425" max="7425" width="10.7109375" bestFit="1" customWidth="1"/>
    <col min="7426" max="7426" width="13.140625" bestFit="1" customWidth="1"/>
    <col min="7427" max="7427" width="12.5703125" bestFit="1" customWidth="1"/>
    <col min="7428" max="7428" width="12.28515625" bestFit="1" customWidth="1"/>
    <col min="7429" max="7429" width="13.140625" bestFit="1" customWidth="1"/>
    <col min="7430" max="7430" width="12.5703125" bestFit="1" customWidth="1"/>
    <col min="7431" max="7431" width="12.28515625" bestFit="1" customWidth="1"/>
    <col min="7432" max="7432" width="13.140625" bestFit="1" customWidth="1"/>
    <col min="7433" max="7433" width="12.5703125" bestFit="1" customWidth="1"/>
    <col min="7434" max="7434" width="12.28515625" bestFit="1" customWidth="1"/>
    <col min="7435" max="7435" width="12" bestFit="1" customWidth="1"/>
    <col min="7459" max="7459" width="12" bestFit="1" customWidth="1"/>
    <col min="7681" max="7681" width="10.7109375" bestFit="1" customWidth="1"/>
    <col min="7682" max="7682" width="13.140625" bestFit="1" customWidth="1"/>
    <col min="7683" max="7683" width="12.5703125" bestFit="1" customWidth="1"/>
    <col min="7684" max="7684" width="12.28515625" bestFit="1" customWidth="1"/>
    <col min="7685" max="7685" width="13.140625" bestFit="1" customWidth="1"/>
    <col min="7686" max="7686" width="12.5703125" bestFit="1" customWidth="1"/>
    <col min="7687" max="7687" width="12.28515625" bestFit="1" customWidth="1"/>
    <col min="7688" max="7688" width="13.140625" bestFit="1" customWidth="1"/>
    <col min="7689" max="7689" width="12.5703125" bestFit="1" customWidth="1"/>
    <col min="7690" max="7690" width="12.28515625" bestFit="1" customWidth="1"/>
    <col min="7691" max="7691" width="12" bestFit="1" customWidth="1"/>
    <col min="7715" max="7715" width="12" bestFit="1" customWidth="1"/>
    <col min="7937" max="7937" width="10.7109375" bestFit="1" customWidth="1"/>
    <col min="7938" max="7938" width="13.140625" bestFit="1" customWidth="1"/>
    <col min="7939" max="7939" width="12.5703125" bestFit="1" customWidth="1"/>
    <col min="7940" max="7940" width="12.28515625" bestFit="1" customWidth="1"/>
    <col min="7941" max="7941" width="13.140625" bestFit="1" customWidth="1"/>
    <col min="7942" max="7942" width="12.5703125" bestFit="1" customWidth="1"/>
    <col min="7943" max="7943" width="12.28515625" bestFit="1" customWidth="1"/>
    <col min="7944" max="7944" width="13.140625" bestFit="1" customWidth="1"/>
    <col min="7945" max="7945" width="12.5703125" bestFit="1" customWidth="1"/>
    <col min="7946" max="7946" width="12.28515625" bestFit="1" customWidth="1"/>
    <col min="7947" max="7947" width="12" bestFit="1" customWidth="1"/>
    <col min="7971" max="7971" width="12" bestFit="1" customWidth="1"/>
    <col min="8193" max="8193" width="10.7109375" bestFit="1" customWidth="1"/>
    <col min="8194" max="8194" width="13.140625" bestFit="1" customWidth="1"/>
    <col min="8195" max="8195" width="12.5703125" bestFit="1" customWidth="1"/>
    <col min="8196" max="8196" width="12.28515625" bestFit="1" customWidth="1"/>
    <col min="8197" max="8197" width="13.140625" bestFit="1" customWidth="1"/>
    <col min="8198" max="8198" width="12.5703125" bestFit="1" customWidth="1"/>
    <col min="8199" max="8199" width="12.28515625" bestFit="1" customWidth="1"/>
    <col min="8200" max="8200" width="13.140625" bestFit="1" customWidth="1"/>
    <col min="8201" max="8201" width="12.5703125" bestFit="1" customWidth="1"/>
    <col min="8202" max="8202" width="12.28515625" bestFit="1" customWidth="1"/>
    <col min="8203" max="8203" width="12" bestFit="1" customWidth="1"/>
    <col min="8227" max="8227" width="12" bestFit="1" customWidth="1"/>
    <col min="8449" max="8449" width="10.7109375" bestFit="1" customWidth="1"/>
    <col min="8450" max="8450" width="13.140625" bestFit="1" customWidth="1"/>
    <col min="8451" max="8451" width="12.5703125" bestFit="1" customWidth="1"/>
    <col min="8452" max="8452" width="12.28515625" bestFit="1" customWidth="1"/>
    <col min="8453" max="8453" width="13.140625" bestFit="1" customWidth="1"/>
    <col min="8454" max="8454" width="12.5703125" bestFit="1" customWidth="1"/>
    <col min="8455" max="8455" width="12.28515625" bestFit="1" customWidth="1"/>
    <col min="8456" max="8456" width="13.140625" bestFit="1" customWidth="1"/>
    <col min="8457" max="8457" width="12.5703125" bestFit="1" customWidth="1"/>
    <col min="8458" max="8458" width="12.28515625" bestFit="1" customWidth="1"/>
    <col min="8459" max="8459" width="12" bestFit="1" customWidth="1"/>
    <col min="8483" max="8483" width="12" bestFit="1" customWidth="1"/>
    <col min="8705" max="8705" width="10.7109375" bestFit="1" customWidth="1"/>
    <col min="8706" max="8706" width="13.140625" bestFit="1" customWidth="1"/>
    <col min="8707" max="8707" width="12.5703125" bestFit="1" customWidth="1"/>
    <col min="8708" max="8708" width="12.28515625" bestFit="1" customWidth="1"/>
    <col min="8709" max="8709" width="13.140625" bestFit="1" customWidth="1"/>
    <col min="8710" max="8710" width="12.5703125" bestFit="1" customWidth="1"/>
    <col min="8711" max="8711" width="12.28515625" bestFit="1" customWidth="1"/>
    <col min="8712" max="8712" width="13.140625" bestFit="1" customWidth="1"/>
    <col min="8713" max="8713" width="12.5703125" bestFit="1" customWidth="1"/>
    <col min="8714" max="8714" width="12.28515625" bestFit="1" customWidth="1"/>
    <col min="8715" max="8715" width="12" bestFit="1" customWidth="1"/>
    <col min="8739" max="8739" width="12" bestFit="1" customWidth="1"/>
    <col min="8961" max="8961" width="10.7109375" bestFit="1" customWidth="1"/>
    <col min="8962" max="8962" width="13.140625" bestFit="1" customWidth="1"/>
    <col min="8963" max="8963" width="12.5703125" bestFit="1" customWidth="1"/>
    <col min="8964" max="8964" width="12.28515625" bestFit="1" customWidth="1"/>
    <col min="8965" max="8965" width="13.140625" bestFit="1" customWidth="1"/>
    <col min="8966" max="8966" width="12.5703125" bestFit="1" customWidth="1"/>
    <col min="8967" max="8967" width="12.28515625" bestFit="1" customWidth="1"/>
    <col min="8968" max="8968" width="13.140625" bestFit="1" customWidth="1"/>
    <col min="8969" max="8969" width="12.5703125" bestFit="1" customWidth="1"/>
    <col min="8970" max="8970" width="12.28515625" bestFit="1" customWidth="1"/>
    <col min="8971" max="8971" width="12" bestFit="1" customWidth="1"/>
    <col min="8995" max="8995" width="12" bestFit="1" customWidth="1"/>
    <col min="9217" max="9217" width="10.7109375" bestFit="1" customWidth="1"/>
    <col min="9218" max="9218" width="13.140625" bestFit="1" customWidth="1"/>
    <col min="9219" max="9219" width="12.5703125" bestFit="1" customWidth="1"/>
    <col min="9220" max="9220" width="12.28515625" bestFit="1" customWidth="1"/>
    <col min="9221" max="9221" width="13.140625" bestFit="1" customWidth="1"/>
    <col min="9222" max="9222" width="12.5703125" bestFit="1" customWidth="1"/>
    <col min="9223" max="9223" width="12.28515625" bestFit="1" customWidth="1"/>
    <col min="9224" max="9224" width="13.140625" bestFit="1" customWidth="1"/>
    <col min="9225" max="9225" width="12.5703125" bestFit="1" customWidth="1"/>
    <col min="9226" max="9226" width="12.28515625" bestFit="1" customWidth="1"/>
    <col min="9227" max="9227" width="12" bestFit="1" customWidth="1"/>
    <col min="9251" max="9251" width="12" bestFit="1" customWidth="1"/>
    <col min="9473" max="9473" width="10.7109375" bestFit="1" customWidth="1"/>
    <col min="9474" max="9474" width="13.140625" bestFit="1" customWidth="1"/>
    <col min="9475" max="9475" width="12.5703125" bestFit="1" customWidth="1"/>
    <col min="9476" max="9476" width="12.28515625" bestFit="1" customWidth="1"/>
    <col min="9477" max="9477" width="13.140625" bestFit="1" customWidth="1"/>
    <col min="9478" max="9478" width="12.5703125" bestFit="1" customWidth="1"/>
    <col min="9479" max="9479" width="12.28515625" bestFit="1" customWidth="1"/>
    <col min="9480" max="9480" width="13.140625" bestFit="1" customWidth="1"/>
    <col min="9481" max="9481" width="12.5703125" bestFit="1" customWidth="1"/>
    <col min="9482" max="9482" width="12.28515625" bestFit="1" customWidth="1"/>
    <col min="9483" max="9483" width="12" bestFit="1" customWidth="1"/>
    <col min="9507" max="9507" width="12" bestFit="1" customWidth="1"/>
    <col min="9729" max="9729" width="10.7109375" bestFit="1" customWidth="1"/>
    <col min="9730" max="9730" width="13.140625" bestFit="1" customWidth="1"/>
    <col min="9731" max="9731" width="12.5703125" bestFit="1" customWidth="1"/>
    <col min="9732" max="9732" width="12.28515625" bestFit="1" customWidth="1"/>
    <col min="9733" max="9733" width="13.140625" bestFit="1" customWidth="1"/>
    <col min="9734" max="9734" width="12.5703125" bestFit="1" customWidth="1"/>
    <col min="9735" max="9735" width="12.28515625" bestFit="1" customWidth="1"/>
    <col min="9736" max="9736" width="13.140625" bestFit="1" customWidth="1"/>
    <col min="9737" max="9737" width="12.5703125" bestFit="1" customWidth="1"/>
    <col min="9738" max="9738" width="12.28515625" bestFit="1" customWidth="1"/>
    <col min="9739" max="9739" width="12" bestFit="1" customWidth="1"/>
    <col min="9763" max="9763" width="12" bestFit="1" customWidth="1"/>
    <col min="9985" max="9985" width="10.7109375" bestFit="1" customWidth="1"/>
    <col min="9986" max="9986" width="13.140625" bestFit="1" customWidth="1"/>
    <col min="9987" max="9987" width="12.5703125" bestFit="1" customWidth="1"/>
    <col min="9988" max="9988" width="12.28515625" bestFit="1" customWidth="1"/>
    <col min="9989" max="9989" width="13.140625" bestFit="1" customWidth="1"/>
    <col min="9990" max="9990" width="12.5703125" bestFit="1" customWidth="1"/>
    <col min="9991" max="9991" width="12.28515625" bestFit="1" customWidth="1"/>
    <col min="9992" max="9992" width="13.140625" bestFit="1" customWidth="1"/>
    <col min="9993" max="9993" width="12.5703125" bestFit="1" customWidth="1"/>
    <col min="9994" max="9994" width="12.28515625" bestFit="1" customWidth="1"/>
    <col min="9995" max="9995" width="12" bestFit="1" customWidth="1"/>
    <col min="10019" max="10019" width="12" bestFit="1" customWidth="1"/>
    <col min="10241" max="10241" width="10.7109375" bestFit="1" customWidth="1"/>
    <col min="10242" max="10242" width="13.140625" bestFit="1" customWidth="1"/>
    <col min="10243" max="10243" width="12.5703125" bestFit="1" customWidth="1"/>
    <col min="10244" max="10244" width="12.28515625" bestFit="1" customWidth="1"/>
    <col min="10245" max="10245" width="13.140625" bestFit="1" customWidth="1"/>
    <col min="10246" max="10246" width="12.5703125" bestFit="1" customWidth="1"/>
    <col min="10247" max="10247" width="12.28515625" bestFit="1" customWidth="1"/>
    <col min="10248" max="10248" width="13.140625" bestFit="1" customWidth="1"/>
    <col min="10249" max="10249" width="12.5703125" bestFit="1" customWidth="1"/>
    <col min="10250" max="10250" width="12.28515625" bestFit="1" customWidth="1"/>
    <col min="10251" max="10251" width="12" bestFit="1" customWidth="1"/>
    <col min="10275" max="10275" width="12" bestFit="1" customWidth="1"/>
    <col min="10497" max="10497" width="10.7109375" bestFit="1" customWidth="1"/>
    <col min="10498" max="10498" width="13.140625" bestFit="1" customWidth="1"/>
    <col min="10499" max="10499" width="12.5703125" bestFit="1" customWidth="1"/>
    <col min="10500" max="10500" width="12.28515625" bestFit="1" customWidth="1"/>
    <col min="10501" max="10501" width="13.140625" bestFit="1" customWidth="1"/>
    <col min="10502" max="10502" width="12.5703125" bestFit="1" customWidth="1"/>
    <col min="10503" max="10503" width="12.28515625" bestFit="1" customWidth="1"/>
    <col min="10504" max="10504" width="13.140625" bestFit="1" customWidth="1"/>
    <col min="10505" max="10505" width="12.5703125" bestFit="1" customWidth="1"/>
    <col min="10506" max="10506" width="12.28515625" bestFit="1" customWidth="1"/>
    <col min="10507" max="10507" width="12" bestFit="1" customWidth="1"/>
    <col min="10531" max="10531" width="12" bestFit="1" customWidth="1"/>
    <col min="10753" max="10753" width="10.7109375" bestFit="1" customWidth="1"/>
    <col min="10754" max="10754" width="13.140625" bestFit="1" customWidth="1"/>
    <col min="10755" max="10755" width="12.5703125" bestFit="1" customWidth="1"/>
    <col min="10756" max="10756" width="12.28515625" bestFit="1" customWidth="1"/>
    <col min="10757" max="10757" width="13.140625" bestFit="1" customWidth="1"/>
    <col min="10758" max="10758" width="12.5703125" bestFit="1" customWidth="1"/>
    <col min="10759" max="10759" width="12.28515625" bestFit="1" customWidth="1"/>
    <col min="10760" max="10760" width="13.140625" bestFit="1" customWidth="1"/>
    <col min="10761" max="10761" width="12.5703125" bestFit="1" customWidth="1"/>
    <col min="10762" max="10762" width="12.28515625" bestFit="1" customWidth="1"/>
    <col min="10763" max="10763" width="12" bestFit="1" customWidth="1"/>
    <col min="10787" max="10787" width="12" bestFit="1" customWidth="1"/>
    <col min="11009" max="11009" width="10.7109375" bestFit="1" customWidth="1"/>
    <col min="11010" max="11010" width="13.140625" bestFit="1" customWidth="1"/>
    <col min="11011" max="11011" width="12.5703125" bestFit="1" customWidth="1"/>
    <col min="11012" max="11012" width="12.28515625" bestFit="1" customWidth="1"/>
    <col min="11013" max="11013" width="13.140625" bestFit="1" customWidth="1"/>
    <col min="11014" max="11014" width="12.5703125" bestFit="1" customWidth="1"/>
    <col min="11015" max="11015" width="12.28515625" bestFit="1" customWidth="1"/>
    <col min="11016" max="11016" width="13.140625" bestFit="1" customWidth="1"/>
    <col min="11017" max="11017" width="12.5703125" bestFit="1" customWidth="1"/>
    <col min="11018" max="11018" width="12.28515625" bestFit="1" customWidth="1"/>
    <col min="11019" max="11019" width="12" bestFit="1" customWidth="1"/>
    <col min="11043" max="11043" width="12" bestFit="1" customWidth="1"/>
    <col min="11265" max="11265" width="10.7109375" bestFit="1" customWidth="1"/>
    <col min="11266" max="11266" width="13.140625" bestFit="1" customWidth="1"/>
    <col min="11267" max="11267" width="12.5703125" bestFit="1" customWidth="1"/>
    <col min="11268" max="11268" width="12.28515625" bestFit="1" customWidth="1"/>
    <col min="11269" max="11269" width="13.140625" bestFit="1" customWidth="1"/>
    <col min="11270" max="11270" width="12.5703125" bestFit="1" customWidth="1"/>
    <col min="11271" max="11271" width="12.28515625" bestFit="1" customWidth="1"/>
    <col min="11272" max="11272" width="13.140625" bestFit="1" customWidth="1"/>
    <col min="11273" max="11273" width="12.5703125" bestFit="1" customWidth="1"/>
    <col min="11274" max="11274" width="12.28515625" bestFit="1" customWidth="1"/>
    <col min="11275" max="11275" width="12" bestFit="1" customWidth="1"/>
    <col min="11299" max="11299" width="12" bestFit="1" customWidth="1"/>
    <col min="11521" max="11521" width="10.7109375" bestFit="1" customWidth="1"/>
    <col min="11522" max="11522" width="13.140625" bestFit="1" customWidth="1"/>
    <col min="11523" max="11523" width="12.5703125" bestFit="1" customWidth="1"/>
    <col min="11524" max="11524" width="12.28515625" bestFit="1" customWidth="1"/>
    <col min="11525" max="11525" width="13.140625" bestFit="1" customWidth="1"/>
    <col min="11526" max="11526" width="12.5703125" bestFit="1" customWidth="1"/>
    <col min="11527" max="11527" width="12.28515625" bestFit="1" customWidth="1"/>
    <col min="11528" max="11528" width="13.140625" bestFit="1" customWidth="1"/>
    <col min="11529" max="11529" width="12.5703125" bestFit="1" customWidth="1"/>
    <col min="11530" max="11530" width="12.28515625" bestFit="1" customWidth="1"/>
    <col min="11531" max="11531" width="12" bestFit="1" customWidth="1"/>
    <col min="11555" max="11555" width="12" bestFit="1" customWidth="1"/>
    <col min="11777" max="11777" width="10.7109375" bestFit="1" customWidth="1"/>
    <col min="11778" max="11778" width="13.140625" bestFit="1" customWidth="1"/>
    <col min="11779" max="11779" width="12.5703125" bestFit="1" customWidth="1"/>
    <col min="11780" max="11780" width="12.28515625" bestFit="1" customWidth="1"/>
    <col min="11781" max="11781" width="13.140625" bestFit="1" customWidth="1"/>
    <col min="11782" max="11782" width="12.5703125" bestFit="1" customWidth="1"/>
    <col min="11783" max="11783" width="12.28515625" bestFit="1" customWidth="1"/>
    <col min="11784" max="11784" width="13.140625" bestFit="1" customWidth="1"/>
    <col min="11785" max="11785" width="12.5703125" bestFit="1" customWidth="1"/>
    <col min="11786" max="11786" width="12.28515625" bestFit="1" customWidth="1"/>
    <col min="11787" max="11787" width="12" bestFit="1" customWidth="1"/>
    <col min="11811" max="11811" width="12" bestFit="1" customWidth="1"/>
    <col min="12033" max="12033" width="10.7109375" bestFit="1" customWidth="1"/>
    <col min="12034" max="12034" width="13.140625" bestFit="1" customWidth="1"/>
    <col min="12035" max="12035" width="12.5703125" bestFit="1" customWidth="1"/>
    <col min="12036" max="12036" width="12.28515625" bestFit="1" customWidth="1"/>
    <col min="12037" max="12037" width="13.140625" bestFit="1" customWidth="1"/>
    <col min="12038" max="12038" width="12.5703125" bestFit="1" customWidth="1"/>
    <col min="12039" max="12039" width="12.28515625" bestFit="1" customWidth="1"/>
    <col min="12040" max="12040" width="13.140625" bestFit="1" customWidth="1"/>
    <col min="12041" max="12041" width="12.5703125" bestFit="1" customWidth="1"/>
    <col min="12042" max="12042" width="12.28515625" bestFit="1" customWidth="1"/>
    <col min="12043" max="12043" width="12" bestFit="1" customWidth="1"/>
    <col min="12067" max="12067" width="12" bestFit="1" customWidth="1"/>
    <col min="12289" max="12289" width="10.7109375" bestFit="1" customWidth="1"/>
    <col min="12290" max="12290" width="13.140625" bestFit="1" customWidth="1"/>
    <col min="12291" max="12291" width="12.5703125" bestFit="1" customWidth="1"/>
    <col min="12292" max="12292" width="12.28515625" bestFit="1" customWidth="1"/>
    <col min="12293" max="12293" width="13.140625" bestFit="1" customWidth="1"/>
    <col min="12294" max="12294" width="12.5703125" bestFit="1" customWidth="1"/>
    <col min="12295" max="12295" width="12.28515625" bestFit="1" customWidth="1"/>
    <col min="12296" max="12296" width="13.140625" bestFit="1" customWidth="1"/>
    <col min="12297" max="12297" width="12.5703125" bestFit="1" customWidth="1"/>
    <col min="12298" max="12298" width="12.28515625" bestFit="1" customWidth="1"/>
    <col min="12299" max="12299" width="12" bestFit="1" customWidth="1"/>
    <col min="12323" max="12323" width="12" bestFit="1" customWidth="1"/>
    <col min="12545" max="12545" width="10.7109375" bestFit="1" customWidth="1"/>
    <col min="12546" max="12546" width="13.140625" bestFit="1" customWidth="1"/>
    <col min="12547" max="12547" width="12.5703125" bestFit="1" customWidth="1"/>
    <col min="12548" max="12548" width="12.28515625" bestFit="1" customWidth="1"/>
    <col min="12549" max="12549" width="13.140625" bestFit="1" customWidth="1"/>
    <col min="12550" max="12550" width="12.5703125" bestFit="1" customWidth="1"/>
    <col min="12551" max="12551" width="12.28515625" bestFit="1" customWidth="1"/>
    <col min="12552" max="12552" width="13.140625" bestFit="1" customWidth="1"/>
    <col min="12553" max="12553" width="12.5703125" bestFit="1" customWidth="1"/>
    <col min="12554" max="12554" width="12.28515625" bestFit="1" customWidth="1"/>
    <col min="12555" max="12555" width="12" bestFit="1" customWidth="1"/>
    <col min="12579" max="12579" width="12" bestFit="1" customWidth="1"/>
    <col min="12801" max="12801" width="10.7109375" bestFit="1" customWidth="1"/>
    <col min="12802" max="12802" width="13.140625" bestFit="1" customWidth="1"/>
    <col min="12803" max="12803" width="12.5703125" bestFit="1" customWidth="1"/>
    <col min="12804" max="12804" width="12.28515625" bestFit="1" customWidth="1"/>
    <col min="12805" max="12805" width="13.140625" bestFit="1" customWidth="1"/>
    <col min="12806" max="12806" width="12.5703125" bestFit="1" customWidth="1"/>
    <col min="12807" max="12807" width="12.28515625" bestFit="1" customWidth="1"/>
    <col min="12808" max="12808" width="13.140625" bestFit="1" customWidth="1"/>
    <col min="12809" max="12809" width="12.5703125" bestFit="1" customWidth="1"/>
    <col min="12810" max="12810" width="12.28515625" bestFit="1" customWidth="1"/>
    <col min="12811" max="12811" width="12" bestFit="1" customWidth="1"/>
    <col min="12835" max="12835" width="12" bestFit="1" customWidth="1"/>
    <col min="13057" max="13057" width="10.7109375" bestFit="1" customWidth="1"/>
    <col min="13058" max="13058" width="13.140625" bestFit="1" customWidth="1"/>
    <col min="13059" max="13059" width="12.5703125" bestFit="1" customWidth="1"/>
    <col min="13060" max="13060" width="12.28515625" bestFit="1" customWidth="1"/>
    <col min="13061" max="13061" width="13.140625" bestFit="1" customWidth="1"/>
    <col min="13062" max="13062" width="12.5703125" bestFit="1" customWidth="1"/>
    <col min="13063" max="13063" width="12.28515625" bestFit="1" customWidth="1"/>
    <col min="13064" max="13064" width="13.140625" bestFit="1" customWidth="1"/>
    <col min="13065" max="13065" width="12.5703125" bestFit="1" customWidth="1"/>
    <col min="13066" max="13066" width="12.28515625" bestFit="1" customWidth="1"/>
    <col min="13067" max="13067" width="12" bestFit="1" customWidth="1"/>
    <col min="13091" max="13091" width="12" bestFit="1" customWidth="1"/>
    <col min="13313" max="13313" width="10.7109375" bestFit="1" customWidth="1"/>
    <col min="13314" max="13314" width="13.140625" bestFit="1" customWidth="1"/>
    <col min="13315" max="13315" width="12.5703125" bestFit="1" customWidth="1"/>
    <col min="13316" max="13316" width="12.28515625" bestFit="1" customWidth="1"/>
    <col min="13317" max="13317" width="13.140625" bestFit="1" customWidth="1"/>
    <col min="13318" max="13318" width="12.5703125" bestFit="1" customWidth="1"/>
    <col min="13319" max="13319" width="12.28515625" bestFit="1" customWidth="1"/>
    <col min="13320" max="13320" width="13.140625" bestFit="1" customWidth="1"/>
    <col min="13321" max="13321" width="12.5703125" bestFit="1" customWidth="1"/>
    <col min="13322" max="13322" width="12.28515625" bestFit="1" customWidth="1"/>
    <col min="13323" max="13323" width="12" bestFit="1" customWidth="1"/>
    <col min="13347" max="13347" width="12" bestFit="1" customWidth="1"/>
    <col min="13569" max="13569" width="10.7109375" bestFit="1" customWidth="1"/>
    <col min="13570" max="13570" width="13.140625" bestFit="1" customWidth="1"/>
    <col min="13571" max="13571" width="12.5703125" bestFit="1" customWidth="1"/>
    <col min="13572" max="13572" width="12.28515625" bestFit="1" customWidth="1"/>
    <col min="13573" max="13573" width="13.140625" bestFit="1" customWidth="1"/>
    <col min="13574" max="13574" width="12.5703125" bestFit="1" customWidth="1"/>
    <col min="13575" max="13575" width="12.28515625" bestFit="1" customWidth="1"/>
    <col min="13576" max="13576" width="13.140625" bestFit="1" customWidth="1"/>
    <col min="13577" max="13577" width="12.5703125" bestFit="1" customWidth="1"/>
    <col min="13578" max="13578" width="12.28515625" bestFit="1" customWidth="1"/>
    <col min="13579" max="13579" width="12" bestFit="1" customWidth="1"/>
    <col min="13603" max="13603" width="12" bestFit="1" customWidth="1"/>
    <col min="13825" max="13825" width="10.7109375" bestFit="1" customWidth="1"/>
    <col min="13826" max="13826" width="13.140625" bestFit="1" customWidth="1"/>
    <col min="13827" max="13827" width="12.5703125" bestFit="1" customWidth="1"/>
    <col min="13828" max="13828" width="12.28515625" bestFit="1" customWidth="1"/>
    <col min="13829" max="13829" width="13.140625" bestFit="1" customWidth="1"/>
    <col min="13830" max="13830" width="12.5703125" bestFit="1" customWidth="1"/>
    <col min="13831" max="13831" width="12.28515625" bestFit="1" customWidth="1"/>
    <col min="13832" max="13832" width="13.140625" bestFit="1" customWidth="1"/>
    <col min="13833" max="13833" width="12.5703125" bestFit="1" customWidth="1"/>
    <col min="13834" max="13834" width="12.28515625" bestFit="1" customWidth="1"/>
    <col min="13835" max="13835" width="12" bestFit="1" customWidth="1"/>
    <col min="13859" max="13859" width="12" bestFit="1" customWidth="1"/>
    <col min="14081" max="14081" width="10.7109375" bestFit="1" customWidth="1"/>
    <col min="14082" max="14082" width="13.140625" bestFit="1" customWidth="1"/>
    <col min="14083" max="14083" width="12.5703125" bestFit="1" customWidth="1"/>
    <col min="14084" max="14084" width="12.28515625" bestFit="1" customWidth="1"/>
    <col min="14085" max="14085" width="13.140625" bestFit="1" customWidth="1"/>
    <col min="14086" max="14086" width="12.5703125" bestFit="1" customWidth="1"/>
    <col min="14087" max="14087" width="12.28515625" bestFit="1" customWidth="1"/>
    <col min="14088" max="14088" width="13.140625" bestFit="1" customWidth="1"/>
    <col min="14089" max="14089" width="12.5703125" bestFit="1" customWidth="1"/>
    <col min="14090" max="14090" width="12.28515625" bestFit="1" customWidth="1"/>
    <col min="14091" max="14091" width="12" bestFit="1" customWidth="1"/>
    <col min="14115" max="14115" width="12" bestFit="1" customWidth="1"/>
    <col min="14337" max="14337" width="10.7109375" bestFit="1" customWidth="1"/>
    <col min="14338" max="14338" width="13.140625" bestFit="1" customWidth="1"/>
    <col min="14339" max="14339" width="12.5703125" bestFit="1" customWidth="1"/>
    <col min="14340" max="14340" width="12.28515625" bestFit="1" customWidth="1"/>
    <col min="14341" max="14341" width="13.140625" bestFit="1" customWidth="1"/>
    <col min="14342" max="14342" width="12.5703125" bestFit="1" customWidth="1"/>
    <col min="14343" max="14343" width="12.28515625" bestFit="1" customWidth="1"/>
    <col min="14344" max="14344" width="13.140625" bestFit="1" customWidth="1"/>
    <col min="14345" max="14345" width="12.5703125" bestFit="1" customWidth="1"/>
    <col min="14346" max="14346" width="12.28515625" bestFit="1" customWidth="1"/>
    <col min="14347" max="14347" width="12" bestFit="1" customWidth="1"/>
    <col min="14371" max="14371" width="12" bestFit="1" customWidth="1"/>
    <col min="14593" max="14593" width="10.7109375" bestFit="1" customWidth="1"/>
    <col min="14594" max="14594" width="13.140625" bestFit="1" customWidth="1"/>
    <col min="14595" max="14595" width="12.5703125" bestFit="1" customWidth="1"/>
    <col min="14596" max="14596" width="12.28515625" bestFit="1" customWidth="1"/>
    <col min="14597" max="14597" width="13.140625" bestFit="1" customWidth="1"/>
    <col min="14598" max="14598" width="12.5703125" bestFit="1" customWidth="1"/>
    <col min="14599" max="14599" width="12.28515625" bestFit="1" customWidth="1"/>
    <col min="14600" max="14600" width="13.140625" bestFit="1" customWidth="1"/>
    <col min="14601" max="14601" width="12.5703125" bestFit="1" customWidth="1"/>
    <col min="14602" max="14602" width="12.28515625" bestFit="1" customWidth="1"/>
    <col min="14603" max="14603" width="12" bestFit="1" customWidth="1"/>
    <col min="14627" max="14627" width="12" bestFit="1" customWidth="1"/>
    <col min="14849" max="14849" width="10.7109375" bestFit="1" customWidth="1"/>
    <col min="14850" max="14850" width="13.140625" bestFit="1" customWidth="1"/>
    <col min="14851" max="14851" width="12.5703125" bestFit="1" customWidth="1"/>
    <col min="14852" max="14852" width="12.28515625" bestFit="1" customWidth="1"/>
    <col min="14853" max="14853" width="13.140625" bestFit="1" customWidth="1"/>
    <col min="14854" max="14854" width="12.5703125" bestFit="1" customWidth="1"/>
    <col min="14855" max="14855" width="12.28515625" bestFit="1" customWidth="1"/>
    <col min="14856" max="14856" width="13.140625" bestFit="1" customWidth="1"/>
    <col min="14857" max="14857" width="12.5703125" bestFit="1" customWidth="1"/>
    <col min="14858" max="14858" width="12.28515625" bestFit="1" customWidth="1"/>
    <col min="14859" max="14859" width="12" bestFit="1" customWidth="1"/>
    <col min="14883" max="14883" width="12" bestFit="1" customWidth="1"/>
    <col min="15105" max="15105" width="10.7109375" bestFit="1" customWidth="1"/>
    <col min="15106" max="15106" width="13.140625" bestFit="1" customWidth="1"/>
    <col min="15107" max="15107" width="12.5703125" bestFit="1" customWidth="1"/>
    <col min="15108" max="15108" width="12.28515625" bestFit="1" customWidth="1"/>
    <col min="15109" max="15109" width="13.140625" bestFit="1" customWidth="1"/>
    <col min="15110" max="15110" width="12.5703125" bestFit="1" customWidth="1"/>
    <col min="15111" max="15111" width="12.28515625" bestFit="1" customWidth="1"/>
    <col min="15112" max="15112" width="13.140625" bestFit="1" customWidth="1"/>
    <col min="15113" max="15113" width="12.5703125" bestFit="1" customWidth="1"/>
    <col min="15114" max="15114" width="12.28515625" bestFit="1" customWidth="1"/>
    <col min="15115" max="15115" width="12" bestFit="1" customWidth="1"/>
    <col min="15139" max="15139" width="12" bestFit="1" customWidth="1"/>
    <col min="15361" max="15361" width="10.7109375" bestFit="1" customWidth="1"/>
    <col min="15362" max="15362" width="13.140625" bestFit="1" customWidth="1"/>
    <col min="15363" max="15363" width="12.5703125" bestFit="1" customWidth="1"/>
    <col min="15364" max="15364" width="12.28515625" bestFit="1" customWidth="1"/>
    <col min="15365" max="15365" width="13.140625" bestFit="1" customWidth="1"/>
    <col min="15366" max="15366" width="12.5703125" bestFit="1" customWidth="1"/>
    <col min="15367" max="15367" width="12.28515625" bestFit="1" customWidth="1"/>
    <col min="15368" max="15368" width="13.140625" bestFit="1" customWidth="1"/>
    <col min="15369" max="15369" width="12.5703125" bestFit="1" customWidth="1"/>
    <col min="15370" max="15370" width="12.28515625" bestFit="1" customWidth="1"/>
    <col min="15371" max="15371" width="12" bestFit="1" customWidth="1"/>
    <col min="15395" max="15395" width="12" bestFit="1" customWidth="1"/>
    <col min="15617" max="15617" width="10.7109375" bestFit="1" customWidth="1"/>
    <col min="15618" max="15618" width="13.140625" bestFit="1" customWidth="1"/>
    <col min="15619" max="15619" width="12.5703125" bestFit="1" customWidth="1"/>
    <col min="15620" max="15620" width="12.28515625" bestFit="1" customWidth="1"/>
    <col min="15621" max="15621" width="13.140625" bestFit="1" customWidth="1"/>
    <col min="15622" max="15622" width="12.5703125" bestFit="1" customWidth="1"/>
    <col min="15623" max="15623" width="12.28515625" bestFit="1" customWidth="1"/>
    <col min="15624" max="15624" width="13.140625" bestFit="1" customWidth="1"/>
    <col min="15625" max="15625" width="12.5703125" bestFit="1" customWidth="1"/>
    <col min="15626" max="15626" width="12.28515625" bestFit="1" customWidth="1"/>
    <col min="15627" max="15627" width="12" bestFit="1" customWidth="1"/>
    <col min="15651" max="15651" width="12" bestFit="1" customWidth="1"/>
    <col min="15873" max="15873" width="10.7109375" bestFit="1" customWidth="1"/>
    <col min="15874" max="15874" width="13.140625" bestFit="1" customWidth="1"/>
    <col min="15875" max="15875" width="12.5703125" bestFit="1" customWidth="1"/>
    <col min="15876" max="15876" width="12.28515625" bestFit="1" customWidth="1"/>
    <col min="15877" max="15877" width="13.140625" bestFit="1" customWidth="1"/>
    <col min="15878" max="15878" width="12.5703125" bestFit="1" customWidth="1"/>
    <col min="15879" max="15879" width="12.28515625" bestFit="1" customWidth="1"/>
    <col min="15880" max="15880" width="13.140625" bestFit="1" customWidth="1"/>
    <col min="15881" max="15881" width="12.5703125" bestFit="1" customWidth="1"/>
    <col min="15882" max="15882" width="12.28515625" bestFit="1" customWidth="1"/>
    <col min="15883" max="15883" width="12" bestFit="1" customWidth="1"/>
    <col min="15907" max="15907" width="12" bestFit="1" customWidth="1"/>
    <col min="16129" max="16129" width="10.7109375" bestFit="1" customWidth="1"/>
    <col min="16130" max="16130" width="13.140625" bestFit="1" customWidth="1"/>
    <col min="16131" max="16131" width="12.5703125" bestFit="1" customWidth="1"/>
    <col min="16132" max="16132" width="12.28515625" bestFit="1" customWidth="1"/>
    <col min="16133" max="16133" width="13.140625" bestFit="1" customWidth="1"/>
    <col min="16134" max="16134" width="12.5703125" bestFit="1" customWidth="1"/>
    <col min="16135" max="16135" width="12.28515625" bestFit="1" customWidth="1"/>
    <col min="16136" max="16136" width="13.140625" bestFit="1" customWidth="1"/>
    <col min="16137" max="16137" width="12.5703125" bestFit="1" customWidth="1"/>
    <col min="16138" max="16138" width="12.28515625" bestFit="1" customWidth="1"/>
    <col min="16139" max="16139" width="12" bestFit="1" customWidth="1"/>
    <col min="16163" max="16163" width="12" bestFit="1" customWidth="1"/>
  </cols>
  <sheetData>
    <row r="1" spans="1:35" x14ac:dyDescent="0.25">
      <c r="A1" s="12" t="str">
        <f>'[1]Manganese Graphs'!C34</f>
        <v>Manganese (mg/l)</v>
      </c>
      <c r="B1" s="12"/>
      <c r="C1" s="12"/>
      <c r="D1" s="12"/>
      <c r="E1" s="12"/>
      <c r="F1" s="12"/>
      <c r="G1" s="12"/>
      <c r="H1" s="12"/>
      <c r="I1" s="12"/>
      <c r="J1" s="12"/>
    </row>
    <row r="2" spans="1:35" x14ac:dyDescent="0.25">
      <c r="A2" t="str">
        <f>'[1]Manganese Graphs'!C35</f>
        <v>Time (min)</v>
      </c>
      <c r="B2" s="12">
        <f>'[1]Manganese Graphs'!D35</f>
        <v>6.5</v>
      </c>
      <c r="C2" s="12"/>
      <c r="D2" s="12"/>
      <c r="E2" s="12">
        <f>'[1]Manganese Graphs'!G35</f>
        <v>7.5</v>
      </c>
      <c r="F2" s="12"/>
      <c r="G2" s="12"/>
      <c r="H2" s="12">
        <f>'[1]Manganese Graphs'!J35</f>
        <v>8.5</v>
      </c>
      <c r="I2" s="12"/>
      <c r="J2" s="12"/>
    </row>
    <row r="3" spans="1:35" x14ac:dyDescent="0.25">
      <c r="A3">
        <f>'[1]Manganese Graphs'!C36</f>
        <v>0</v>
      </c>
      <c r="B3" t="str">
        <f>'[1]Manganese Graphs'!D36</f>
        <v>0,174 (l/min)</v>
      </c>
      <c r="C3" t="str">
        <f>'[1]Manganese Graphs'!E36</f>
        <v>0,262 (l/min)</v>
      </c>
      <c r="D3" t="str">
        <f>'[1]Manganese Graphs'!F36</f>
        <v>0,523 (l/min)</v>
      </c>
      <c r="E3" t="str">
        <f>'[1]Manganese Graphs'!G36</f>
        <v>0,174 (l/min)</v>
      </c>
      <c r="F3" t="str">
        <f>'[1]Manganese Graphs'!H36</f>
        <v>0,262 (l/min)</v>
      </c>
      <c r="G3" t="str">
        <f>'[1]Manganese Graphs'!I36</f>
        <v>0,523 (l/min)</v>
      </c>
      <c r="H3" t="str">
        <f>'[1]Manganese Graphs'!J36</f>
        <v>0,174 (l/min)</v>
      </c>
      <c r="I3" t="str">
        <f>'[1]Manganese Graphs'!K36</f>
        <v>0,262 (l/min)</v>
      </c>
      <c r="J3" t="str">
        <f>'[1]Manganese Graphs'!L36</f>
        <v>0,523 (l/min)</v>
      </c>
    </row>
    <row r="4" spans="1:35" x14ac:dyDescent="0.25">
      <c r="A4">
        <f>'[1]Manganese Graphs'!C37</f>
        <v>0</v>
      </c>
      <c r="B4" t="str">
        <f>'[1]Manganese Graphs'!D37</f>
        <v>1,67 (ml/min)</v>
      </c>
      <c r="C4" t="str">
        <f>'[1]Manganese Graphs'!E37</f>
        <v>2,52(ml/min)</v>
      </c>
      <c r="D4" t="str">
        <f>'[1]Manganese Graphs'!F37</f>
        <v>5,0 (ml/min)</v>
      </c>
      <c r="E4" t="str">
        <f>'[1]Manganese Graphs'!G37</f>
        <v>1,67 (ml/min)</v>
      </c>
      <c r="F4" t="str">
        <f>'[1]Manganese Graphs'!H37</f>
        <v>2,52(ml/min)</v>
      </c>
      <c r="G4" t="str">
        <f>'[1]Manganese Graphs'!I37</f>
        <v>5,0 (ml/min)</v>
      </c>
      <c r="H4" t="str">
        <f>'[1]Manganese Graphs'!J37</f>
        <v>1,67 (ml/min)</v>
      </c>
      <c r="I4" t="str">
        <f>'[1]Manganese Graphs'!K37</f>
        <v>2,52(ml/min)</v>
      </c>
      <c r="J4" t="str">
        <f>'[1]Manganese Graphs'!L37</f>
        <v>5,0 (ml/min)</v>
      </c>
    </row>
    <row r="5" spans="1:35" x14ac:dyDescent="0.25">
      <c r="A5">
        <f>'[1]Manganese Graphs'!C38</f>
        <v>10</v>
      </c>
      <c r="B5" s="3">
        <f>'[1]Manganese Graphs'!D38</f>
        <v>0.3</v>
      </c>
      <c r="C5" s="3">
        <f>'[1]Manganese Graphs'!E38</f>
        <v>0.2</v>
      </c>
      <c r="D5" s="3">
        <f>'[1]Manganese Graphs'!F38</f>
        <v>0.5</v>
      </c>
      <c r="E5" s="3">
        <f>'[1]Manganese Graphs'!G38</f>
        <v>0.53</v>
      </c>
      <c r="F5" s="3">
        <f>'[1]Manganese Graphs'!H38</f>
        <v>0.37</v>
      </c>
      <c r="G5" s="3">
        <f>'[1]Manganese Graphs'!I38</f>
        <v>0.5</v>
      </c>
      <c r="H5" s="3">
        <f>'[1]Manganese Graphs'!J38</f>
        <v>0.53333333333333333</v>
      </c>
      <c r="I5" s="3">
        <f>'[1]Manganese Graphs'!K38</f>
        <v>0.53333333333333333</v>
      </c>
      <c r="J5" s="3">
        <f>'[1]Manganese Graphs'!L38</f>
        <v>0.6333333333333333</v>
      </c>
    </row>
    <row r="6" spans="1:35" x14ac:dyDescent="0.25">
      <c r="A6">
        <f>'[1]Manganese Graphs'!C39</f>
        <v>20</v>
      </c>
      <c r="B6" s="3">
        <f>'[1]Manganese Graphs'!D39</f>
        <v>0.4</v>
      </c>
      <c r="C6" s="3">
        <f>'[1]Manganese Graphs'!E39</f>
        <v>0.2</v>
      </c>
      <c r="D6" s="3">
        <f>'[1]Manganese Graphs'!F39</f>
        <v>0.6</v>
      </c>
      <c r="E6" s="3">
        <f>'[1]Manganese Graphs'!G39</f>
        <v>0.5</v>
      </c>
      <c r="F6" s="3">
        <f>'[1]Manganese Graphs'!H39</f>
        <v>0.3</v>
      </c>
      <c r="G6" s="3">
        <f>'[1]Manganese Graphs'!I39</f>
        <v>0.6</v>
      </c>
      <c r="H6" s="3">
        <f>'[1]Manganese Graphs'!J39</f>
        <v>0.56666666666666676</v>
      </c>
      <c r="I6" s="3">
        <f>'[1]Manganese Graphs'!K39</f>
        <v>0.5</v>
      </c>
      <c r="J6" s="3">
        <f>'[1]Manganese Graphs'!L39</f>
        <v>0.5</v>
      </c>
    </row>
    <row r="7" spans="1:35" x14ac:dyDescent="0.25">
      <c r="A7">
        <f>'[1]Manganese Graphs'!C40</f>
        <v>30</v>
      </c>
      <c r="B7" s="3">
        <f>'[1]Manganese Graphs'!D40</f>
        <v>0.63</v>
      </c>
      <c r="C7" s="3">
        <f>'[1]Manganese Graphs'!E40</f>
        <v>0.37</v>
      </c>
      <c r="D7" s="3">
        <f>'[1]Manganese Graphs'!F40</f>
        <v>0.63</v>
      </c>
      <c r="E7" s="3">
        <f>'[1]Manganese Graphs'!G40</f>
        <v>0.5</v>
      </c>
      <c r="F7" s="3">
        <f>'[1]Manganese Graphs'!H40</f>
        <v>0.33</v>
      </c>
      <c r="G7" s="3">
        <f>'[1]Manganese Graphs'!I40</f>
        <v>0.63</v>
      </c>
      <c r="H7" s="3">
        <f>'[1]Manganese Graphs'!J40</f>
        <v>0.46666666666666662</v>
      </c>
      <c r="I7" s="3">
        <f>'[1]Manganese Graphs'!K40</f>
        <v>0.5</v>
      </c>
      <c r="J7" s="3">
        <f>'[1]Manganese Graphs'!L40</f>
        <v>0.56666666666666676</v>
      </c>
    </row>
    <row r="8" spans="1:35" x14ac:dyDescent="0.25">
      <c r="A8">
        <f>'[1]Manganese Graphs'!C41</f>
        <v>40</v>
      </c>
      <c r="B8" s="3">
        <f>'[1]Manganese Graphs'!D41</f>
        <v>0.6</v>
      </c>
      <c r="C8" s="3">
        <f>'[1]Manganese Graphs'!E41</f>
        <v>0.3</v>
      </c>
      <c r="D8" s="3">
        <f>'[1]Manganese Graphs'!F41</f>
        <v>0.6</v>
      </c>
      <c r="E8" s="3">
        <f>'[1]Manganese Graphs'!G41</f>
        <v>0.5</v>
      </c>
      <c r="F8" s="3">
        <f>'[1]Manganese Graphs'!H41</f>
        <v>0.4</v>
      </c>
      <c r="G8" s="3">
        <f>'[1]Manganese Graphs'!I41</f>
        <v>0.6</v>
      </c>
      <c r="H8" s="3">
        <f>'[1]Manganese Graphs'!J41</f>
        <v>0.33333333333333331</v>
      </c>
      <c r="I8" s="3">
        <f>'[1]Manganese Graphs'!K41</f>
        <v>0.5</v>
      </c>
      <c r="J8" s="3">
        <f>'[1]Manganese Graphs'!L41</f>
        <v>0.56666666666666676</v>
      </c>
    </row>
    <row r="9" spans="1:35" x14ac:dyDescent="0.25">
      <c r="A9">
        <f>'[1]Manganese Graphs'!C42</f>
        <v>50</v>
      </c>
      <c r="B9" s="3">
        <f>'[1]Manganese Graphs'!D42</f>
        <v>0.5</v>
      </c>
      <c r="C9" s="3">
        <f>'[1]Manganese Graphs'!E42</f>
        <v>0.3</v>
      </c>
      <c r="D9" s="3">
        <f>'[1]Manganese Graphs'!F42</f>
        <v>0.4</v>
      </c>
      <c r="E9" s="3">
        <f>'[1]Manganese Graphs'!G42</f>
        <v>0.5</v>
      </c>
      <c r="F9" s="3">
        <f>'[1]Manganese Graphs'!H42</f>
        <v>0.4</v>
      </c>
      <c r="G9" s="3">
        <f>'[1]Manganese Graphs'!I42</f>
        <v>0.4</v>
      </c>
      <c r="H9" s="3">
        <f>'[1]Manganese Graphs'!J42</f>
        <v>0.43333333333333335</v>
      </c>
      <c r="I9" s="3">
        <f>'[1]Manganese Graphs'!K42</f>
        <v>0.46666666666666662</v>
      </c>
      <c r="J9" s="3">
        <f>'[1]Manganese Graphs'!L42</f>
        <v>0.6333333333333333</v>
      </c>
    </row>
    <row r="10" spans="1:35" x14ac:dyDescent="0.25">
      <c r="A10">
        <f>'[1]Manganese Graphs'!C43</f>
        <v>60</v>
      </c>
      <c r="B10" s="3">
        <f>'[1]Manganese Graphs'!D43</f>
        <v>0.5</v>
      </c>
      <c r="C10" s="3">
        <f>'[1]Manganese Graphs'!E43</f>
        <v>0.37</v>
      </c>
      <c r="D10" s="3">
        <f>'[1]Manganese Graphs'!F43</f>
        <v>0.5</v>
      </c>
      <c r="E10" s="3">
        <f>'[1]Manganese Graphs'!G43</f>
        <v>0.47</v>
      </c>
      <c r="F10" s="3">
        <f>'[1]Manganese Graphs'!H43</f>
        <v>0.3</v>
      </c>
      <c r="G10" s="3">
        <f>'[1]Manganese Graphs'!I43</f>
        <v>0.5</v>
      </c>
      <c r="H10" s="3">
        <f>'[1]Manganese Graphs'!J43</f>
        <v>0.53333333333333333</v>
      </c>
      <c r="I10" s="3">
        <f>'[1]Manganese Graphs'!K43</f>
        <v>0.53333333333333333</v>
      </c>
      <c r="J10" s="3">
        <f>'[1]Manganese Graphs'!L43</f>
        <v>0.6</v>
      </c>
    </row>
    <row r="12" spans="1:35" x14ac:dyDescent="0.25">
      <c r="A12" s="11" t="s">
        <v>0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"/>
      <c r="M12" s="11" t="s">
        <v>0</v>
      </c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"/>
      <c r="Y12" s="11" t="s">
        <v>0</v>
      </c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35" x14ac:dyDescent="0.25">
      <c r="A13" s="11" t="s">
        <v>35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"/>
      <c r="M13" s="11" t="s">
        <v>1</v>
      </c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"/>
      <c r="Y13" s="11" t="s">
        <v>1</v>
      </c>
      <c r="Z13" s="11"/>
      <c r="AA13" s="11"/>
      <c r="AB13" s="11"/>
      <c r="AC13" s="11"/>
      <c r="AD13" s="11"/>
      <c r="AE13" s="11"/>
      <c r="AF13" s="11"/>
      <c r="AG13" s="11"/>
      <c r="AH13" s="11"/>
      <c r="AI13" s="11"/>
    </row>
    <row r="14" spans="1:35" x14ac:dyDescent="0.25">
      <c r="A14" s="11" t="s">
        <v>2</v>
      </c>
      <c r="B14" s="11"/>
      <c r="C14" s="11"/>
      <c r="D14" s="4" t="s">
        <v>3</v>
      </c>
      <c r="H14" s="2" t="s">
        <v>4</v>
      </c>
      <c r="J14" s="2" t="s">
        <v>3</v>
      </c>
      <c r="L14" s="1"/>
      <c r="M14" s="11" t="s">
        <v>2</v>
      </c>
      <c r="N14" s="11"/>
      <c r="O14" s="11"/>
      <c r="P14" s="4" t="s">
        <v>3</v>
      </c>
      <c r="T14" s="2" t="s">
        <v>4</v>
      </c>
      <c r="V14" s="2" t="s">
        <v>3</v>
      </c>
      <c r="X14" s="1"/>
      <c r="Y14" s="11" t="s">
        <v>2</v>
      </c>
      <c r="Z14" s="11"/>
      <c r="AA14" s="11"/>
      <c r="AB14" s="4" t="s">
        <v>3</v>
      </c>
      <c r="AF14" s="2" t="s">
        <v>4</v>
      </c>
      <c r="AH14" s="2" t="s">
        <v>3</v>
      </c>
    </row>
    <row r="15" spans="1:35" x14ac:dyDescent="0.25">
      <c r="A15" s="5"/>
      <c r="B15" s="5" t="s">
        <v>5</v>
      </c>
      <c r="C15" s="5"/>
      <c r="D15" s="4"/>
      <c r="H15" s="2"/>
      <c r="J15" s="2"/>
      <c r="L15" s="1"/>
      <c r="M15" s="5"/>
      <c r="N15" s="2" t="s">
        <v>6</v>
      </c>
      <c r="O15" s="5"/>
      <c r="P15" s="4"/>
      <c r="T15" s="2"/>
      <c r="V15" s="2"/>
      <c r="X15" s="1"/>
      <c r="Y15" s="5"/>
      <c r="Z15" s="5" t="s">
        <v>7</v>
      </c>
      <c r="AA15" s="5"/>
      <c r="AB15" s="4"/>
      <c r="AF15" s="2"/>
      <c r="AH15" s="2"/>
    </row>
    <row r="16" spans="1:35" x14ac:dyDescent="0.25">
      <c r="A16" s="5"/>
      <c r="B16" s="5" t="s">
        <v>8</v>
      </c>
      <c r="C16" s="5"/>
      <c r="D16" s="4"/>
      <c r="H16" s="2"/>
      <c r="J16" s="2"/>
      <c r="L16" s="1"/>
      <c r="M16" s="5"/>
      <c r="N16" s="2" t="s">
        <v>9</v>
      </c>
      <c r="O16" s="5"/>
      <c r="P16" s="4"/>
      <c r="T16" s="2"/>
      <c r="V16" s="2"/>
      <c r="X16" s="1"/>
      <c r="Y16" s="5"/>
      <c r="Z16" s="5" t="s">
        <v>10</v>
      </c>
      <c r="AA16" s="5"/>
      <c r="AB16" s="4"/>
      <c r="AF16" s="2"/>
      <c r="AH16" s="2"/>
    </row>
    <row r="17" spans="1:35" ht="18" x14ac:dyDescent="0.35">
      <c r="A17" t="s">
        <v>11</v>
      </c>
      <c r="B17" t="s">
        <v>12</v>
      </c>
      <c r="C17" t="s">
        <v>13</v>
      </c>
      <c r="H17" t="s">
        <v>13</v>
      </c>
      <c r="J17" t="s">
        <v>14</v>
      </c>
      <c r="L17" s="1"/>
      <c r="M17" t="s">
        <v>11</v>
      </c>
      <c r="N17" t="s">
        <v>12</v>
      </c>
      <c r="O17" t="s">
        <v>13</v>
      </c>
      <c r="T17" t="s">
        <v>13</v>
      </c>
      <c r="V17" t="s">
        <v>14</v>
      </c>
      <c r="X17" s="1"/>
      <c r="Y17" t="s">
        <v>11</v>
      </c>
      <c r="Z17" t="s">
        <v>12</v>
      </c>
      <c r="AA17" t="s">
        <v>13</v>
      </c>
      <c r="AF17" t="s">
        <v>13</v>
      </c>
      <c r="AH17" t="s">
        <v>14</v>
      </c>
    </row>
    <row r="18" spans="1:35" x14ac:dyDescent="0.25">
      <c r="A18">
        <v>2.7</v>
      </c>
      <c r="B18" s="6">
        <f t="shared" ref="B18:B23" si="0">B5</f>
        <v>0.3</v>
      </c>
      <c r="C18">
        <f t="shared" ref="C18:C23" si="1">((((A18-B18)/$B$34))*$B$35)</f>
        <v>6.2421524663677132E-5</v>
      </c>
      <c r="E18">
        <f t="shared" ref="E18:E23" si="2">(C18-$C$29)^2</f>
        <v>2.3993889101150481E-11</v>
      </c>
      <c r="F18" t="s">
        <v>15</v>
      </c>
      <c r="H18">
        <f>($F$34*((B18)^(1/$F$35)))</f>
        <v>1.5042106140298664E-5</v>
      </c>
      <c r="J18">
        <f t="shared" ref="J18:J23" si="3">(C18-H18)^2</f>
        <v>2.2448092996134585E-9</v>
      </c>
      <c r="L18" s="1"/>
      <c r="M18">
        <v>2.7</v>
      </c>
      <c r="N18" s="6">
        <f t="shared" ref="N18:N23" si="4">C5</f>
        <v>0.2</v>
      </c>
      <c r="O18">
        <f t="shared" ref="O18:O23" si="5">((((M18-N18)/$B$34))*$B$35)</f>
        <v>6.5022421524663673E-5</v>
      </c>
      <c r="Q18">
        <f t="shared" ref="Q18:Q23" si="6">(O18-$C$29)^2</f>
        <v>5.6238789796251182E-11</v>
      </c>
      <c r="R18" t="s">
        <v>15</v>
      </c>
      <c r="T18">
        <f>($R$34*((N18)^(1/$R$35)))</f>
        <v>1.3672075250293847E-5</v>
      </c>
      <c r="V18">
        <f t="shared" ref="V18:V23" si="7">(O18-T18)^2</f>
        <v>2.6368580624976875E-9</v>
      </c>
      <c r="X18" s="1"/>
      <c r="Y18">
        <v>2.7</v>
      </c>
      <c r="Z18" s="6">
        <f t="shared" ref="Z18:Z23" si="8">D5</f>
        <v>0.5</v>
      </c>
      <c r="AA18">
        <f t="shared" ref="AA18:AA23" si="9">((((Y18-Z18)/$B$34))*$B$35)</f>
        <v>5.7219730941704037E-5</v>
      </c>
      <c r="AC18">
        <f t="shared" ref="AC18:AC23" si="10">(AA18-$C$29)^2</f>
        <v>9.207459988694222E-14</v>
      </c>
      <c r="AD18" t="s">
        <v>15</v>
      </c>
      <c r="AF18">
        <f>($AD$34*((Z18)^(1/$AD$35)))</f>
        <v>1.6965238617698986E-5</v>
      </c>
      <c r="AH18">
        <f t="shared" ref="AH18:AH23" si="11">(AA18-AF18)^2</f>
        <v>1.6204241522633814E-9</v>
      </c>
    </row>
    <row r="19" spans="1:35" x14ac:dyDescent="0.25">
      <c r="A19">
        <v>2.7</v>
      </c>
      <c r="B19" s="6">
        <f t="shared" si="0"/>
        <v>0.4</v>
      </c>
      <c r="C19">
        <f t="shared" si="1"/>
        <v>5.9820627802690591E-5</v>
      </c>
      <c r="E19">
        <f t="shared" si="2"/>
        <v>5.2783173690290644E-12</v>
      </c>
      <c r="H19">
        <f t="shared" ref="H19:H23" si="12">($F$34*((B19)^(1/$F$35)))</f>
        <v>1.6096633960472005E-5</v>
      </c>
      <c r="J19">
        <f t="shared" si="3"/>
        <v>1.9117876375143689E-9</v>
      </c>
      <c r="L19" s="1"/>
      <c r="M19">
        <v>2.7</v>
      </c>
      <c r="N19" s="6">
        <f t="shared" si="4"/>
        <v>0.2</v>
      </c>
      <c r="O19">
        <f t="shared" si="5"/>
        <v>6.5022421524663673E-5</v>
      </c>
      <c r="Q19">
        <f t="shared" si="6"/>
        <v>5.6238789796251182E-11</v>
      </c>
      <c r="T19">
        <f t="shared" ref="T19:T23" si="13">($R$34*((N19)^(1/$R$35)))</f>
        <v>1.3672075250293847E-5</v>
      </c>
      <c r="V19">
        <f t="shared" si="7"/>
        <v>2.6368580624976875E-9</v>
      </c>
      <c r="X19" s="1"/>
      <c r="Y19">
        <v>2.7</v>
      </c>
      <c r="Z19" s="6">
        <f t="shared" si="8"/>
        <v>0.6</v>
      </c>
      <c r="AA19">
        <f t="shared" si="9"/>
        <v>5.4618834080717482E-5</v>
      </c>
      <c r="AC19">
        <f t="shared" si="10"/>
        <v>8.4351607937242456E-12</v>
      </c>
      <c r="AF19">
        <f t="shared" ref="AF19:AF23" si="14">($AD$34*((Z19)^(1/$AD$35)))</f>
        <v>1.7709621407309912E-5</v>
      </c>
      <c r="AH19">
        <f t="shared" si="11"/>
        <v>1.3622899801708297E-9</v>
      </c>
    </row>
    <row r="20" spans="1:35" x14ac:dyDescent="0.25">
      <c r="A20">
        <v>2.7</v>
      </c>
      <c r="B20" s="6">
        <f t="shared" si="0"/>
        <v>0.63</v>
      </c>
      <c r="C20">
        <f t="shared" si="1"/>
        <v>5.3838565022421525E-5</v>
      </c>
      <c r="E20">
        <f t="shared" si="2"/>
        <v>1.3576305799656353E-11</v>
      </c>
      <c r="H20">
        <f t="shared" si="12"/>
        <v>1.7914303373720119E-5</v>
      </c>
      <c r="J20">
        <f t="shared" si="3"/>
        <v>1.2905525750043587E-9</v>
      </c>
      <c r="L20" s="1"/>
      <c r="M20">
        <v>2.7</v>
      </c>
      <c r="N20" s="6">
        <f t="shared" si="4"/>
        <v>0.37</v>
      </c>
      <c r="O20">
        <f t="shared" si="5"/>
        <v>6.0600896860986548E-5</v>
      </c>
      <c r="Q20">
        <f t="shared" si="6"/>
        <v>9.4724093475526315E-12</v>
      </c>
      <c r="T20">
        <f t="shared" si="13"/>
        <v>1.5803764131716135E-5</v>
      </c>
      <c r="V20">
        <f t="shared" si="7"/>
        <v>2.0067831007638708E-9</v>
      </c>
      <c r="X20" s="1"/>
      <c r="Y20">
        <v>2.7</v>
      </c>
      <c r="Z20" s="6">
        <f t="shared" si="8"/>
        <v>0.63</v>
      </c>
      <c r="AA20">
        <f t="shared" si="9"/>
        <v>5.3838565022421525E-5</v>
      </c>
      <c r="AC20">
        <f t="shared" si="10"/>
        <v>1.3576305799656353E-11</v>
      </c>
      <c r="AF20">
        <f t="shared" si="14"/>
        <v>1.7914303373720119E-5</v>
      </c>
      <c r="AH20">
        <f t="shared" si="11"/>
        <v>1.2905525750043587E-9</v>
      </c>
    </row>
    <row r="21" spans="1:35" x14ac:dyDescent="0.25">
      <c r="A21">
        <v>2.7</v>
      </c>
      <c r="B21" s="6">
        <f t="shared" si="0"/>
        <v>0.6</v>
      </c>
      <c r="C21">
        <f t="shared" si="1"/>
        <v>5.4618834080717482E-5</v>
      </c>
      <c r="E21">
        <f t="shared" si="2"/>
        <v>8.4351607937242456E-12</v>
      </c>
      <c r="H21">
        <f t="shared" si="12"/>
        <v>1.7709621407309912E-5</v>
      </c>
      <c r="J21">
        <f t="shared" si="3"/>
        <v>1.3622899801708297E-9</v>
      </c>
      <c r="L21" s="1"/>
      <c r="M21">
        <v>2.7</v>
      </c>
      <c r="N21" s="6">
        <f t="shared" si="4"/>
        <v>0.3</v>
      </c>
      <c r="O21">
        <f t="shared" si="5"/>
        <v>6.2421524663677132E-5</v>
      </c>
      <c r="Q21">
        <f t="shared" si="6"/>
        <v>2.3993889101150481E-11</v>
      </c>
      <c r="T21">
        <f t="shared" si="13"/>
        <v>1.5042106140298664E-5</v>
      </c>
      <c r="V21">
        <f t="shared" si="7"/>
        <v>2.2448092996134585E-9</v>
      </c>
      <c r="X21" s="1"/>
      <c r="Y21">
        <v>2.7</v>
      </c>
      <c r="Z21" s="6">
        <f t="shared" si="8"/>
        <v>0.6</v>
      </c>
      <c r="AA21">
        <f t="shared" si="9"/>
        <v>5.4618834080717482E-5</v>
      </c>
      <c r="AC21">
        <f t="shared" si="10"/>
        <v>8.4351607937242456E-12</v>
      </c>
      <c r="AF21">
        <f t="shared" si="14"/>
        <v>1.7709621407309912E-5</v>
      </c>
      <c r="AH21">
        <f t="shared" si="11"/>
        <v>1.3622899801708297E-9</v>
      </c>
    </row>
    <row r="22" spans="1:35" x14ac:dyDescent="0.25">
      <c r="A22">
        <v>2.7</v>
      </c>
      <c r="B22" s="6">
        <f t="shared" si="0"/>
        <v>0.5</v>
      </c>
      <c r="C22">
        <f t="shared" si="1"/>
        <v>5.7219730941704037E-5</v>
      </c>
      <c r="E22">
        <f t="shared" si="2"/>
        <v>9.207459988694222E-14</v>
      </c>
      <c r="H22">
        <f t="shared" si="12"/>
        <v>1.6965238617698986E-5</v>
      </c>
      <c r="J22">
        <f t="shared" si="3"/>
        <v>1.6204241522633814E-9</v>
      </c>
      <c r="L22" s="1"/>
      <c r="M22">
        <v>2.7</v>
      </c>
      <c r="N22" s="6">
        <f t="shared" si="4"/>
        <v>0.3</v>
      </c>
      <c r="O22">
        <f t="shared" si="5"/>
        <v>6.2421524663677132E-5</v>
      </c>
      <c r="Q22">
        <f t="shared" si="6"/>
        <v>2.3993889101150481E-11</v>
      </c>
      <c r="T22">
        <f t="shared" si="13"/>
        <v>1.5042106140298664E-5</v>
      </c>
      <c r="V22">
        <f t="shared" si="7"/>
        <v>2.2448092996134585E-9</v>
      </c>
      <c r="X22" s="1"/>
      <c r="Y22">
        <v>2.7</v>
      </c>
      <c r="Z22" s="6">
        <f t="shared" si="8"/>
        <v>0.4</v>
      </c>
      <c r="AA22">
        <f t="shared" si="9"/>
        <v>5.9820627802690591E-5</v>
      </c>
      <c r="AC22">
        <f t="shared" si="10"/>
        <v>5.2783173690290644E-12</v>
      </c>
      <c r="AF22">
        <f t="shared" si="14"/>
        <v>1.6096633960472005E-5</v>
      </c>
      <c r="AH22">
        <f t="shared" si="11"/>
        <v>1.9117876375143689E-9</v>
      </c>
    </row>
    <row r="23" spans="1:35" x14ac:dyDescent="0.25">
      <c r="A23">
        <v>2.7</v>
      </c>
      <c r="B23" s="6">
        <f t="shared" si="0"/>
        <v>0.5</v>
      </c>
      <c r="C23">
        <f t="shared" si="1"/>
        <v>5.7219730941704037E-5</v>
      </c>
      <c r="E23">
        <f t="shared" si="2"/>
        <v>9.207459988694222E-14</v>
      </c>
      <c r="H23">
        <f t="shared" si="12"/>
        <v>1.6965238617698986E-5</v>
      </c>
      <c r="J23">
        <f t="shared" si="3"/>
        <v>1.6204241522633814E-9</v>
      </c>
      <c r="L23" s="1"/>
      <c r="M23">
        <v>2.7</v>
      </c>
      <c r="N23" s="6">
        <f t="shared" si="4"/>
        <v>0.37</v>
      </c>
      <c r="O23">
        <f t="shared" si="5"/>
        <v>6.0600896860986548E-5</v>
      </c>
      <c r="Q23">
        <f t="shared" si="6"/>
        <v>9.4724093475526315E-12</v>
      </c>
      <c r="T23">
        <f t="shared" si="13"/>
        <v>1.5803764131716135E-5</v>
      </c>
      <c r="V23">
        <f t="shared" si="7"/>
        <v>2.0067831007638708E-9</v>
      </c>
      <c r="X23" s="1"/>
      <c r="Y23">
        <v>2.7</v>
      </c>
      <c r="Z23" s="6">
        <f t="shared" si="8"/>
        <v>0.5</v>
      </c>
      <c r="AA23">
        <f t="shared" si="9"/>
        <v>5.7219730941704037E-5</v>
      </c>
      <c r="AC23">
        <f t="shared" si="10"/>
        <v>9.207459988694222E-14</v>
      </c>
      <c r="AF23">
        <f t="shared" si="14"/>
        <v>1.6965238617698986E-5</v>
      </c>
      <c r="AH23">
        <f t="shared" si="11"/>
        <v>1.6204241522633814E-9</v>
      </c>
    </row>
    <row r="24" spans="1:35" x14ac:dyDescent="0.25">
      <c r="B24" s="7"/>
      <c r="L24" s="1"/>
      <c r="N24" s="7"/>
      <c r="X24" s="1"/>
      <c r="Z24" s="7"/>
    </row>
    <row r="25" spans="1:35" x14ac:dyDescent="0.25">
      <c r="B25" s="7"/>
      <c r="L25" s="1"/>
      <c r="N25" s="7"/>
      <c r="X25" s="1"/>
      <c r="Z25" s="7"/>
    </row>
    <row r="26" spans="1:35" x14ac:dyDescent="0.25">
      <c r="B26" s="7"/>
      <c r="L26" s="1"/>
      <c r="N26" s="7"/>
      <c r="X26" s="1"/>
      <c r="Z26" s="7"/>
    </row>
    <row r="27" spans="1:35" x14ac:dyDescent="0.25">
      <c r="B27" s="7"/>
      <c r="L27" s="1"/>
      <c r="N27" s="7"/>
      <c r="X27" s="1"/>
      <c r="Z27" s="7"/>
    </row>
    <row r="28" spans="1:35" x14ac:dyDescent="0.25">
      <c r="B28" s="3"/>
      <c r="L28" s="1"/>
      <c r="N28" s="3"/>
      <c r="X28" s="1"/>
      <c r="Z28" s="3"/>
    </row>
    <row r="29" spans="1:35" x14ac:dyDescent="0.25">
      <c r="B29" s="8" t="s">
        <v>34</v>
      </c>
      <c r="C29" s="9">
        <f>AVERAGE(C18:C27)</f>
        <v>5.7523168908819133E-5</v>
      </c>
      <c r="D29" s="8" t="s">
        <v>16</v>
      </c>
      <c r="E29">
        <f>SUM(E18:E27)</f>
        <v>5.1467822263334021E-11</v>
      </c>
      <c r="G29" s="8" t="s">
        <v>34</v>
      </c>
      <c r="H29" s="9">
        <f>AVERAGE(H18:H27)</f>
        <v>1.6782190352866444E-5</v>
      </c>
      <c r="J29" s="8" t="s">
        <v>17</v>
      </c>
      <c r="K29" s="8" t="s">
        <v>18</v>
      </c>
      <c r="L29" s="1"/>
      <c r="N29" s="8" t="s">
        <v>34</v>
      </c>
      <c r="O29" s="9">
        <f>AVERAGE(O18:O27)</f>
        <v>6.2681614349775782E-5</v>
      </c>
      <c r="P29" s="8" t="s">
        <v>16</v>
      </c>
      <c r="Q29">
        <f>SUM(Q18:Q27)</f>
        <v>1.794101764899086E-10</v>
      </c>
      <c r="S29" s="8" t="s">
        <v>34</v>
      </c>
      <c r="T29" s="9">
        <f>AVERAGE(T18:T27)</f>
        <v>1.4839315174102884E-5</v>
      </c>
      <c r="V29" s="8" t="s">
        <v>17</v>
      </c>
      <c r="W29" s="8" t="s">
        <v>18</v>
      </c>
      <c r="X29" s="1"/>
      <c r="Z29" s="8" t="s">
        <v>34</v>
      </c>
      <c r="AA29" s="9">
        <f>AVERAGE(AA18:AA27)</f>
        <v>5.6222720478325856E-5</v>
      </c>
      <c r="AB29" s="8" t="s">
        <v>16</v>
      </c>
      <c r="AC29">
        <f>SUM(AC18:AC27)</f>
        <v>3.5909093955907792E-11</v>
      </c>
      <c r="AE29" s="8" t="s">
        <v>34</v>
      </c>
      <c r="AF29" s="9">
        <f>AVERAGE(AF18:AF27)</f>
        <v>1.7226776230701654E-5</v>
      </c>
      <c r="AH29" s="8" t="s">
        <v>17</v>
      </c>
      <c r="AI29" s="8" t="s">
        <v>18</v>
      </c>
    </row>
    <row r="30" spans="1:35" x14ac:dyDescent="0.25">
      <c r="C30" t="s">
        <v>19</v>
      </c>
      <c r="E30" t="s">
        <v>20</v>
      </c>
      <c r="H30" t="s">
        <v>21</v>
      </c>
      <c r="J30">
        <f>SUM(J18:J27)</f>
        <v>1.0050287796829777E-8</v>
      </c>
      <c r="K30">
        <f>(H29-E29)^2</f>
        <v>2.8164018555691198E-10</v>
      </c>
      <c r="L30" s="1"/>
      <c r="O30" t="s">
        <v>19</v>
      </c>
      <c r="Q30" t="s">
        <v>20</v>
      </c>
      <c r="T30" t="s">
        <v>21</v>
      </c>
      <c r="V30">
        <f>SUM(V18:V27)</f>
        <v>1.3776900925750035E-8</v>
      </c>
      <c r="W30">
        <f>(T29-Q29)^2</f>
        <v>2.2019995022023935E-10</v>
      </c>
      <c r="X30" s="1"/>
      <c r="AA30" t="s">
        <v>19</v>
      </c>
      <c r="AC30" t="s">
        <v>20</v>
      </c>
      <c r="AF30" t="s">
        <v>21</v>
      </c>
      <c r="AH30">
        <f>SUM(AH18:AH27)</f>
        <v>9.167768477387149E-9</v>
      </c>
      <c r="AI30">
        <f>(AF29-AC29)^2</f>
        <v>2.967605821081045E-10</v>
      </c>
    </row>
    <row r="31" spans="1:35" x14ac:dyDescent="0.25">
      <c r="L31" s="1"/>
      <c r="X31" s="1"/>
    </row>
    <row r="32" spans="1:35" x14ac:dyDescent="0.25">
      <c r="L32" s="1"/>
      <c r="X32" s="1"/>
    </row>
    <row r="33" spans="1:30" x14ac:dyDescent="0.25">
      <c r="L33" s="1"/>
      <c r="X33" s="1"/>
    </row>
    <row r="34" spans="1:30" ht="18" x14ac:dyDescent="0.35">
      <c r="A34" t="s">
        <v>22</v>
      </c>
      <c r="B34">
        <v>6690</v>
      </c>
      <c r="E34" t="s">
        <v>23</v>
      </c>
      <c r="F34">
        <v>1.9973795571034134E-5</v>
      </c>
      <c r="L34" s="1"/>
      <c r="M34" t="s">
        <v>22</v>
      </c>
      <c r="N34">
        <v>6690</v>
      </c>
      <c r="Q34" t="s">
        <v>23</v>
      </c>
      <c r="R34">
        <v>1.9973795571034134E-5</v>
      </c>
      <c r="X34" s="1"/>
      <c r="Y34" t="s">
        <v>22</v>
      </c>
      <c r="Z34">
        <v>6690</v>
      </c>
      <c r="AC34" t="s">
        <v>23</v>
      </c>
      <c r="AD34">
        <v>1.9973795571034134E-5</v>
      </c>
    </row>
    <row r="35" spans="1:30" x14ac:dyDescent="0.25">
      <c r="A35" t="s">
        <v>24</v>
      </c>
      <c r="B35">
        <v>0.17399999999999999</v>
      </c>
      <c r="E35" t="s">
        <v>25</v>
      </c>
      <c r="F35">
        <v>4.2458015294475278</v>
      </c>
      <c r="L35" s="1"/>
      <c r="M35" t="s">
        <v>24</v>
      </c>
      <c r="N35">
        <v>0.17399999999999999</v>
      </c>
      <c r="Q35" t="s">
        <v>25</v>
      </c>
      <c r="R35">
        <v>4.2458015294475278</v>
      </c>
      <c r="X35" s="1"/>
      <c r="Y35" t="s">
        <v>24</v>
      </c>
      <c r="Z35">
        <v>0.17399999999999999</v>
      </c>
      <c r="AC35" t="s">
        <v>25</v>
      </c>
      <c r="AD35">
        <v>4.2458015294475278</v>
      </c>
    </row>
    <row r="36" spans="1:30" x14ac:dyDescent="0.25">
      <c r="E36" t="s">
        <v>26</v>
      </c>
      <c r="F36" s="10">
        <f>1-(K30/J30)</f>
        <v>0.97197690342302923</v>
      </c>
      <c r="L36" s="1"/>
      <c r="Q36" t="s">
        <v>26</v>
      </c>
      <c r="R36" s="10">
        <f>1-(W30/V30)</f>
        <v>0.9840167283333896</v>
      </c>
      <c r="X36" s="1"/>
      <c r="AC36" t="s">
        <v>26</v>
      </c>
      <c r="AD36" s="10">
        <f>1-(AI30/AH30)</f>
        <v>0.96763000910853258</v>
      </c>
    </row>
    <row r="37" spans="1:30" x14ac:dyDescent="0.25">
      <c r="L37" s="1"/>
      <c r="X37" s="1"/>
    </row>
    <row r="38" spans="1:30" x14ac:dyDescent="0.25">
      <c r="A38" s="2" t="s">
        <v>27</v>
      </c>
      <c r="B38" t="s">
        <v>28</v>
      </c>
      <c r="L38" s="1"/>
      <c r="X38" s="1"/>
    </row>
    <row r="39" spans="1:30" x14ac:dyDescent="0.25">
      <c r="A39" t="s">
        <v>17</v>
      </c>
      <c r="B39" t="s">
        <v>29</v>
      </c>
      <c r="L39" s="1"/>
      <c r="X39" s="1"/>
    </row>
    <row r="40" spans="1:30" x14ac:dyDescent="0.25">
      <c r="A40" t="s">
        <v>18</v>
      </c>
      <c r="B40" t="s">
        <v>30</v>
      </c>
      <c r="L40" s="1"/>
      <c r="X40" s="1"/>
    </row>
    <row r="41" spans="1:30" x14ac:dyDescent="0.25">
      <c r="A41" t="s">
        <v>31</v>
      </c>
      <c r="L41" s="1"/>
      <c r="X41" s="1"/>
    </row>
    <row r="42" spans="1:30" x14ac:dyDescent="0.25">
      <c r="L42" s="1"/>
      <c r="X42" s="1"/>
    </row>
    <row r="43" spans="1:30" x14ac:dyDescent="0.25">
      <c r="L43" s="1"/>
      <c r="X43" s="1"/>
    </row>
    <row r="44" spans="1:30" x14ac:dyDescent="0.25">
      <c r="L44" s="1"/>
      <c r="X44" s="1"/>
    </row>
    <row r="45" spans="1:30" x14ac:dyDescent="0.25">
      <c r="L45" s="1"/>
      <c r="X45" s="1"/>
    </row>
    <row r="46" spans="1:30" x14ac:dyDescent="0.25">
      <c r="L46" s="1"/>
      <c r="X46" s="1"/>
    </row>
    <row r="47" spans="1:30" x14ac:dyDescent="0.25">
      <c r="L47" s="1"/>
      <c r="X47" s="1"/>
    </row>
    <row r="48" spans="1:30" x14ac:dyDescent="0.25">
      <c r="L48" s="1"/>
      <c r="X48" s="1"/>
    </row>
    <row r="49" spans="1:35" x14ac:dyDescent="0.25">
      <c r="L49" s="1"/>
      <c r="X49" s="1"/>
    </row>
    <row r="50" spans="1:35" x14ac:dyDescent="0.25">
      <c r="L50" s="1"/>
      <c r="X50" s="1"/>
    </row>
    <row r="51" spans="1:35" x14ac:dyDescent="0.25">
      <c r="L51" s="1"/>
      <c r="X51" s="1"/>
    </row>
    <row r="52" spans="1:35" x14ac:dyDescent="0.25">
      <c r="L52" s="1"/>
      <c r="X52" s="1"/>
    </row>
    <row r="53" spans="1:35" x14ac:dyDescent="0.25">
      <c r="L53" s="1"/>
      <c r="X53" s="1"/>
    </row>
    <row r="54" spans="1:35" x14ac:dyDescent="0.25">
      <c r="L54" s="1"/>
      <c r="X54" s="1"/>
    </row>
    <row r="55" spans="1:35" x14ac:dyDescent="0.25">
      <c r="L55" s="1"/>
      <c r="X55" s="1"/>
    </row>
    <row r="56" spans="1:35" x14ac:dyDescent="0.25">
      <c r="L56" s="1"/>
      <c r="X56" s="1"/>
    </row>
    <row r="57" spans="1:35" x14ac:dyDescent="0.25">
      <c r="L57" s="1"/>
      <c r="X57" s="1"/>
    </row>
    <row r="58" spans="1:35" x14ac:dyDescent="0.25">
      <c r="L58" s="1"/>
      <c r="X58" s="1"/>
    </row>
    <row r="59" spans="1:35" x14ac:dyDescent="0.25">
      <c r="L59" s="1"/>
      <c r="X59" s="1"/>
    </row>
    <row r="60" spans="1:35" x14ac:dyDescent="0.25">
      <c r="L60" s="1"/>
      <c r="X60" s="1"/>
    </row>
    <row r="61" spans="1:35" x14ac:dyDescent="0.25">
      <c r="L61" s="1"/>
      <c r="X61" s="1"/>
    </row>
    <row r="62" spans="1:35" x14ac:dyDescent="0.25">
      <c r="A62" s="11" t="s">
        <v>32</v>
      </c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"/>
      <c r="M62" s="11" t="s">
        <v>32</v>
      </c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"/>
      <c r="Y62" s="11" t="s">
        <v>32</v>
      </c>
      <c r="Z62" s="11"/>
      <c r="AA62" s="11"/>
      <c r="AB62" s="11"/>
      <c r="AC62" s="11"/>
      <c r="AD62" s="11"/>
      <c r="AE62" s="11"/>
      <c r="AF62" s="11"/>
      <c r="AG62" s="11"/>
      <c r="AH62" s="11"/>
      <c r="AI62" s="11"/>
    </row>
    <row r="63" spans="1:35" x14ac:dyDescent="0.25">
      <c r="A63" s="11" t="s">
        <v>1</v>
      </c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"/>
      <c r="M63" s="11" t="s">
        <v>1</v>
      </c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"/>
      <c r="Y63" s="11" t="s">
        <v>1</v>
      </c>
      <c r="Z63" s="11"/>
      <c r="AA63" s="11"/>
      <c r="AB63" s="11"/>
      <c r="AC63" s="11"/>
      <c r="AD63" s="11"/>
      <c r="AE63" s="11"/>
      <c r="AF63" s="11"/>
      <c r="AG63" s="11"/>
      <c r="AH63" s="11"/>
      <c r="AI63" s="11"/>
    </row>
    <row r="64" spans="1:35" x14ac:dyDescent="0.25">
      <c r="A64" s="11" t="s">
        <v>2</v>
      </c>
      <c r="B64" s="11"/>
      <c r="C64" s="11"/>
      <c r="D64" s="4" t="s">
        <v>3</v>
      </c>
      <c r="H64" s="2" t="s">
        <v>4</v>
      </c>
      <c r="J64" s="2" t="s">
        <v>3</v>
      </c>
      <c r="L64" s="1"/>
      <c r="M64" s="11" t="s">
        <v>2</v>
      </c>
      <c r="N64" s="11"/>
      <c r="O64" s="11"/>
      <c r="P64" s="4" t="s">
        <v>3</v>
      </c>
      <c r="T64" s="2" t="s">
        <v>4</v>
      </c>
      <c r="V64" s="2" t="s">
        <v>3</v>
      </c>
      <c r="X64" s="1"/>
      <c r="Y64" s="11" t="s">
        <v>2</v>
      </c>
      <c r="Z64" s="11"/>
      <c r="AA64" s="11"/>
      <c r="AB64" s="4" t="s">
        <v>3</v>
      </c>
      <c r="AF64" s="2" t="s">
        <v>4</v>
      </c>
      <c r="AH64" s="2" t="s">
        <v>3</v>
      </c>
    </row>
    <row r="65" spans="1:35" x14ac:dyDescent="0.25">
      <c r="A65" s="5"/>
      <c r="B65" s="5" t="s">
        <v>5</v>
      </c>
      <c r="C65" s="5"/>
      <c r="D65" s="4"/>
      <c r="H65" s="2"/>
      <c r="J65" s="2"/>
      <c r="L65" s="1"/>
      <c r="M65" s="5"/>
      <c r="N65" s="5" t="s">
        <v>6</v>
      </c>
      <c r="O65" s="5"/>
      <c r="P65" s="4"/>
      <c r="T65" s="2"/>
      <c r="V65" s="2"/>
      <c r="X65" s="1"/>
      <c r="Y65" s="5"/>
      <c r="Z65" s="5" t="s">
        <v>7</v>
      </c>
      <c r="AA65" s="5"/>
      <c r="AB65" s="4"/>
      <c r="AF65" s="2"/>
      <c r="AH65" s="2"/>
    </row>
    <row r="66" spans="1:35" x14ac:dyDescent="0.25">
      <c r="A66" s="5"/>
      <c r="B66" s="5" t="s">
        <v>8</v>
      </c>
      <c r="C66" s="5"/>
      <c r="D66" s="4"/>
      <c r="H66" s="2"/>
      <c r="J66" s="2"/>
      <c r="L66" s="1"/>
      <c r="M66" s="5"/>
      <c r="N66" s="5" t="s">
        <v>9</v>
      </c>
      <c r="O66" s="5"/>
      <c r="P66" s="4"/>
      <c r="T66" s="2"/>
      <c r="V66" s="2"/>
      <c r="X66" s="1"/>
      <c r="Y66" s="5"/>
      <c r="Z66" s="5" t="s">
        <v>10</v>
      </c>
      <c r="AA66" s="5"/>
      <c r="AB66" s="4"/>
      <c r="AF66" s="2"/>
      <c r="AH66" s="2"/>
    </row>
    <row r="67" spans="1:35" ht="18" x14ac:dyDescent="0.35">
      <c r="A67" t="s">
        <v>11</v>
      </c>
      <c r="B67" t="s">
        <v>12</v>
      </c>
      <c r="C67" t="s">
        <v>13</v>
      </c>
      <c r="H67" t="s">
        <v>13</v>
      </c>
      <c r="J67" t="s">
        <v>14</v>
      </c>
      <c r="L67" s="1"/>
      <c r="M67" t="s">
        <v>11</v>
      </c>
      <c r="N67" t="s">
        <v>12</v>
      </c>
      <c r="O67" t="s">
        <v>13</v>
      </c>
      <c r="T67" t="s">
        <v>13</v>
      </c>
      <c r="V67" t="s">
        <v>14</v>
      </c>
      <c r="X67" s="1"/>
      <c r="Y67" t="s">
        <v>11</v>
      </c>
      <c r="Z67" t="s">
        <v>12</v>
      </c>
      <c r="AA67" t="s">
        <v>13</v>
      </c>
      <c r="AF67" t="s">
        <v>13</v>
      </c>
      <c r="AH67" t="s">
        <v>14</v>
      </c>
    </row>
    <row r="68" spans="1:35" x14ac:dyDescent="0.25">
      <c r="A68">
        <v>2.7</v>
      </c>
      <c r="B68" s="6">
        <f t="shared" ref="B68:B73" si="15">E5</f>
        <v>0.53</v>
      </c>
      <c r="C68">
        <f t="shared" ref="C68:C73" si="16">((((A68-B68)/$B$34))*$B$35)</f>
        <v>5.6439461883408073E-5</v>
      </c>
      <c r="E68">
        <f t="shared" ref="E68:E73" si="17">(C68-$C$29)^2</f>
        <v>1.1744209169252875E-12</v>
      </c>
      <c r="F68" t="s">
        <v>15</v>
      </c>
      <c r="H68">
        <f>($F$84*((B68)^(1/$F$85)))</f>
        <v>1.7199672660056463E-5</v>
      </c>
      <c r="J68">
        <f t="shared" ref="J68:J73" si="18">(C68-H68)^2</f>
        <v>1.5397610582930611E-9</v>
      </c>
      <c r="L68" s="1"/>
      <c r="M68">
        <v>2.7</v>
      </c>
      <c r="N68" s="6">
        <f t="shared" ref="N68:N73" si="19">F5</f>
        <v>0.37</v>
      </c>
      <c r="O68">
        <f t="shared" ref="O68:O73" si="20">((((M68-N68)/$B$34))*$B$35)</f>
        <v>6.0600896860986548E-5</v>
      </c>
      <c r="Q68">
        <f t="shared" ref="Q68:Q73" si="21">(O68-$C$29)^2</f>
        <v>9.4724093475526315E-12</v>
      </c>
      <c r="R68" t="s">
        <v>15</v>
      </c>
      <c r="T68">
        <f>($R$84*((N68)^(1/$R$85)))</f>
        <v>1.5803764131716135E-5</v>
      </c>
      <c r="V68">
        <f t="shared" ref="V68:V73" si="22">(O68-T68)^2</f>
        <v>2.0067831007638708E-9</v>
      </c>
      <c r="X68" s="1"/>
      <c r="Y68">
        <v>2.7</v>
      </c>
      <c r="Z68" s="6">
        <f t="shared" ref="Z68:Z73" si="23">G5</f>
        <v>0.5</v>
      </c>
      <c r="AA68">
        <f t="shared" ref="AA68:AA73" si="24">((((Y68-Z68)/$B$34))*$B$35)</f>
        <v>5.7219730941704037E-5</v>
      </c>
      <c r="AC68">
        <f t="shared" ref="AC68:AC73" si="25">(AA68-$C$29)^2</f>
        <v>9.207459988694222E-14</v>
      </c>
      <c r="AD68" t="s">
        <v>15</v>
      </c>
      <c r="AF68">
        <f>($AD$84*((Z68)^(1/$AD$85)))</f>
        <v>1.6965238617698986E-5</v>
      </c>
      <c r="AH68">
        <f t="shared" ref="AH68:AH73" si="26">(AA68-AF68)^2</f>
        <v>1.6204241522633814E-9</v>
      </c>
    </row>
    <row r="69" spans="1:35" x14ac:dyDescent="0.25">
      <c r="A69">
        <v>2.7</v>
      </c>
      <c r="B69" s="6">
        <f t="shared" si="15"/>
        <v>0.5</v>
      </c>
      <c r="C69">
        <f t="shared" si="16"/>
        <v>5.7219730941704037E-5</v>
      </c>
      <c r="E69">
        <f t="shared" si="17"/>
        <v>9.207459988694222E-14</v>
      </c>
      <c r="H69">
        <f t="shared" ref="H69:H73" si="27">($F$84*((B69)^(1/$F$85)))</f>
        <v>1.6965238617698986E-5</v>
      </c>
      <c r="J69">
        <f t="shared" si="18"/>
        <v>1.6204241522633814E-9</v>
      </c>
      <c r="L69" s="1"/>
      <c r="M69">
        <v>2.7</v>
      </c>
      <c r="N69" s="6">
        <f t="shared" si="19"/>
        <v>0.3</v>
      </c>
      <c r="O69">
        <f t="shared" si="20"/>
        <v>6.2421524663677132E-5</v>
      </c>
      <c r="Q69">
        <f t="shared" si="21"/>
        <v>2.3993889101150481E-11</v>
      </c>
      <c r="T69">
        <f t="shared" ref="T69:T73" si="28">($R$84*((N69)^(1/$R$85)))</f>
        <v>1.5042106140298664E-5</v>
      </c>
      <c r="V69">
        <f t="shared" si="22"/>
        <v>2.2448092996134585E-9</v>
      </c>
      <c r="X69" s="1"/>
      <c r="Y69">
        <v>2.7</v>
      </c>
      <c r="Z69" s="6">
        <f t="shared" si="23"/>
        <v>0.6</v>
      </c>
      <c r="AA69">
        <f t="shared" si="24"/>
        <v>5.4618834080717482E-5</v>
      </c>
      <c r="AC69">
        <f t="shared" si="25"/>
        <v>8.4351607937242456E-12</v>
      </c>
      <c r="AF69">
        <f t="shared" ref="AF69:AF73" si="29">($AD$84*((Z69)^(1/$AD$85)))</f>
        <v>1.7709621407309912E-5</v>
      </c>
      <c r="AH69">
        <f t="shared" si="26"/>
        <v>1.3622899801708297E-9</v>
      </c>
    </row>
    <row r="70" spans="1:35" x14ac:dyDescent="0.25">
      <c r="A70">
        <v>2.7</v>
      </c>
      <c r="B70" s="6">
        <f t="shared" si="15"/>
        <v>0.5</v>
      </c>
      <c r="C70">
        <f t="shared" si="16"/>
        <v>5.7219730941704037E-5</v>
      </c>
      <c r="E70">
        <f t="shared" si="17"/>
        <v>9.207459988694222E-14</v>
      </c>
      <c r="H70">
        <f t="shared" si="27"/>
        <v>1.6965238617698986E-5</v>
      </c>
      <c r="J70">
        <f t="shared" si="18"/>
        <v>1.6204241522633814E-9</v>
      </c>
      <c r="L70" s="1"/>
      <c r="M70">
        <v>2.7</v>
      </c>
      <c r="N70" s="6">
        <f t="shared" si="19"/>
        <v>0.33</v>
      </c>
      <c r="O70">
        <f t="shared" si="20"/>
        <v>6.1641255605381169E-5</v>
      </c>
      <c r="Q70">
        <f t="shared" si="21"/>
        <v>1.6958638040401218E-11</v>
      </c>
      <c r="T70">
        <f t="shared" si="28"/>
        <v>1.538359135934224E-5</v>
      </c>
      <c r="V70">
        <f t="shared" si="22"/>
        <v>2.1397715014992678E-9</v>
      </c>
      <c r="X70" s="1"/>
      <c r="Y70">
        <v>2.7</v>
      </c>
      <c r="Z70" s="6">
        <f t="shared" si="23"/>
        <v>0.63</v>
      </c>
      <c r="AA70">
        <f t="shared" si="24"/>
        <v>5.3838565022421525E-5</v>
      </c>
      <c r="AC70">
        <f t="shared" si="25"/>
        <v>1.3576305799656353E-11</v>
      </c>
      <c r="AF70">
        <f t="shared" si="29"/>
        <v>1.7914303373720119E-5</v>
      </c>
      <c r="AH70">
        <f t="shared" si="26"/>
        <v>1.2905525750043587E-9</v>
      </c>
    </row>
    <row r="71" spans="1:35" x14ac:dyDescent="0.25">
      <c r="A71">
        <v>2.7</v>
      </c>
      <c r="B71" s="6">
        <f t="shared" si="15"/>
        <v>0.5</v>
      </c>
      <c r="C71">
        <f t="shared" si="16"/>
        <v>5.7219730941704037E-5</v>
      </c>
      <c r="E71">
        <f t="shared" si="17"/>
        <v>9.207459988694222E-14</v>
      </c>
      <c r="H71">
        <f t="shared" si="27"/>
        <v>1.6965238617698986E-5</v>
      </c>
      <c r="J71">
        <f t="shared" si="18"/>
        <v>1.6204241522633814E-9</v>
      </c>
      <c r="L71" s="1"/>
      <c r="M71">
        <v>2.7</v>
      </c>
      <c r="N71" s="6">
        <f t="shared" si="19"/>
        <v>0.4</v>
      </c>
      <c r="O71">
        <f t="shared" si="20"/>
        <v>5.9820627802690591E-5</v>
      </c>
      <c r="Q71">
        <f t="shared" si="21"/>
        <v>5.2783173690290644E-12</v>
      </c>
      <c r="T71">
        <f t="shared" si="28"/>
        <v>1.6096633960472005E-5</v>
      </c>
      <c r="V71">
        <f t="shared" si="22"/>
        <v>1.9117876375143689E-9</v>
      </c>
      <c r="X71" s="1"/>
      <c r="Y71">
        <v>2.7</v>
      </c>
      <c r="Z71" s="6">
        <f t="shared" si="23"/>
        <v>0.6</v>
      </c>
      <c r="AA71">
        <f t="shared" si="24"/>
        <v>5.4618834080717482E-5</v>
      </c>
      <c r="AC71">
        <f t="shared" si="25"/>
        <v>8.4351607937242456E-12</v>
      </c>
      <c r="AF71">
        <f t="shared" si="29"/>
        <v>1.7709621407309912E-5</v>
      </c>
      <c r="AH71">
        <f t="shared" si="26"/>
        <v>1.3622899801708297E-9</v>
      </c>
    </row>
    <row r="72" spans="1:35" x14ac:dyDescent="0.25">
      <c r="A72">
        <v>2.7</v>
      </c>
      <c r="B72" s="6">
        <f t="shared" si="15"/>
        <v>0.5</v>
      </c>
      <c r="C72">
        <f t="shared" si="16"/>
        <v>5.7219730941704037E-5</v>
      </c>
      <c r="E72">
        <f t="shared" si="17"/>
        <v>9.207459988694222E-14</v>
      </c>
      <c r="H72">
        <f t="shared" si="27"/>
        <v>1.6965238617698986E-5</v>
      </c>
      <c r="J72">
        <f t="shared" si="18"/>
        <v>1.6204241522633814E-9</v>
      </c>
      <c r="L72" s="1"/>
      <c r="M72">
        <v>2.7</v>
      </c>
      <c r="N72" s="6">
        <f t="shared" si="19"/>
        <v>0.4</v>
      </c>
      <c r="O72">
        <f t="shared" si="20"/>
        <v>5.9820627802690591E-5</v>
      </c>
      <c r="Q72">
        <f t="shared" si="21"/>
        <v>5.2783173690290644E-12</v>
      </c>
      <c r="T72">
        <f t="shared" si="28"/>
        <v>1.6096633960472005E-5</v>
      </c>
      <c r="V72">
        <f t="shared" si="22"/>
        <v>1.9117876375143689E-9</v>
      </c>
      <c r="X72" s="1"/>
      <c r="Y72">
        <v>2.7</v>
      </c>
      <c r="Z72" s="6">
        <f t="shared" si="23"/>
        <v>0.4</v>
      </c>
      <c r="AA72">
        <f t="shared" si="24"/>
        <v>5.9820627802690591E-5</v>
      </c>
      <c r="AC72">
        <f t="shared" si="25"/>
        <v>5.2783173690290644E-12</v>
      </c>
      <c r="AF72">
        <f t="shared" si="29"/>
        <v>1.6096633960472005E-5</v>
      </c>
      <c r="AH72">
        <f t="shared" si="26"/>
        <v>1.9117876375143689E-9</v>
      </c>
    </row>
    <row r="73" spans="1:35" x14ac:dyDescent="0.25">
      <c r="A73">
        <v>2.7</v>
      </c>
      <c r="B73" s="6">
        <f t="shared" si="15"/>
        <v>0.47</v>
      </c>
      <c r="C73">
        <f t="shared" si="16"/>
        <v>5.8E-5</v>
      </c>
      <c r="E73">
        <f t="shared" si="17"/>
        <v>2.273678895167367E-13</v>
      </c>
      <c r="H73">
        <f t="shared" si="27"/>
        <v>1.6719791680667051E-5</v>
      </c>
      <c r="J73">
        <f t="shared" si="18"/>
        <v>1.7040555988875251E-9</v>
      </c>
      <c r="L73" s="1"/>
      <c r="M73">
        <v>2.7</v>
      </c>
      <c r="N73" s="6">
        <f t="shared" si="19"/>
        <v>0.3</v>
      </c>
      <c r="O73">
        <f t="shared" si="20"/>
        <v>6.2421524663677132E-5</v>
      </c>
      <c r="Q73">
        <f t="shared" si="21"/>
        <v>2.3993889101150481E-11</v>
      </c>
      <c r="T73">
        <f t="shared" si="28"/>
        <v>1.5042106140298664E-5</v>
      </c>
      <c r="V73">
        <f t="shared" si="22"/>
        <v>2.2448092996134585E-9</v>
      </c>
      <c r="X73" s="1"/>
      <c r="Y73">
        <v>2.7</v>
      </c>
      <c r="Z73" s="6">
        <f t="shared" si="23"/>
        <v>0.5</v>
      </c>
      <c r="AA73">
        <f t="shared" si="24"/>
        <v>5.7219730941704037E-5</v>
      </c>
      <c r="AC73">
        <f t="shared" si="25"/>
        <v>9.207459988694222E-14</v>
      </c>
      <c r="AF73">
        <f t="shared" si="29"/>
        <v>1.6965238617698986E-5</v>
      </c>
      <c r="AH73">
        <f t="shared" si="26"/>
        <v>1.6204241522633814E-9</v>
      </c>
    </row>
    <row r="74" spans="1:35" x14ac:dyDescent="0.25">
      <c r="B74" s="7"/>
      <c r="L74" s="1"/>
      <c r="N74" s="7"/>
      <c r="X74" s="1"/>
      <c r="Z74" s="7"/>
    </row>
    <row r="75" spans="1:35" x14ac:dyDescent="0.25">
      <c r="B75" s="7"/>
      <c r="L75" s="1"/>
      <c r="N75" s="7"/>
      <c r="X75" s="1"/>
      <c r="Z75" s="7"/>
    </row>
    <row r="76" spans="1:35" x14ac:dyDescent="0.25">
      <c r="B76" s="7"/>
      <c r="L76" s="1"/>
      <c r="N76" s="7"/>
      <c r="X76" s="1"/>
      <c r="Z76" s="7"/>
    </row>
    <row r="77" spans="1:35" x14ac:dyDescent="0.25">
      <c r="B77" s="7"/>
      <c r="L77" s="1"/>
      <c r="N77" s="7"/>
      <c r="X77" s="1"/>
      <c r="Z77" s="7"/>
    </row>
    <row r="78" spans="1:35" x14ac:dyDescent="0.25">
      <c r="B78" s="3"/>
      <c r="L78" s="1"/>
      <c r="N78" s="3"/>
      <c r="X78" s="1"/>
      <c r="Z78" s="3"/>
    </row>
    <row r="79" spans="1:35" x14ac:dyDescent="0.25">
      <c r="B79" s="8" t="s">
        <v>34</v>
      </c>
      <c r="C79" s="9">
        <f>AVERAGE(C68:C77)</f>
        <v>5.7219730941704037E-5</v>
      </c>
      <c r="D79" s="8" t="s">
        <v>16</v>
      </c>
      <c r="E79">
        <f>SUM(E68:E77)</f>
        <v>1.7700872059897933E-12</v>
      </c>
      <c r="G79" s="8" t="s">
        <v>34</v>
      </c>
      <c r="H79" s="9">
        <f>AVERAGE(H68:H77)</f>
        <v>1.6963403135253244E-5</v>
      </c>
      <c r="J79" s="8" t="s">
        <v>17</v>
      </c>
      <c r="K79" s="8" t="s">
        <v>18</v>
      </c>
      <c r="L79" s="1"/>
      <c r="N79" s="8" t="s">
        <v>34</v>
      </c>
      <c r="O79" s="9">
        <f>AVERAGE(O68:O77)</f>
        <v>6.1121076233183868E-5</v>
      </c>
      <c r="P79" s="8" t="s">
        <v>16</v>
      </c>
      <c r="Q79">
        <f>SUM(Q68:Q77)</f>
        <v>8.4975460328312938E-11</v>
      </c>
      <c r="S79" s="8" t="s">
        <v>34</v>
      </c>
      <c r="T79" s="9">
        <f>AVERAGE(T68:T77)</f>
        <v>1.5577472615433287E-5</v>
      </c>
      <c r="V79" s="8" t="s">
        <v>17</v>
      </c>
      <c r="W79" s="8" t="s">
        <v>18</v>
      </c>
      <c r="X79" s="1"/>
      <c r="Z79" s="8" t="s">
        <v>34</v>
      </c>
      <c r="AA79" s="9">
        <f>AVERAGE(AA68:AA77)</f>
        <v>5.6222720478325856E-5</v>
      </c>
      <c r="AB79" s="8" t="s">
        <v>16</v>
      </c>
      <c r="AC79">
        <f>SUM(AC68:AC77)</f>
        <v>3.5909093955907792E-11</v>
      </c>
      <c r="AE79" s="8" t="s">
        <v>34</v>
      </c>
      <c r="AF79" s="9">
        <f>AVERAGE(AF68:AF77)</f>
        <v>1.7226776230701654E-5</v>
      </c>
      <c r="AH79" s="8" t="s">
        <v>17</v>
      </c>
      <c r="AI79" s="8" t="s">
        <v>18</v>
      </c>
    </row>
    <row r="80" spans="1:35" x14ac:dyDescent="0.25">
      <c r="C80" t="s">
        <v>19</v>
      </c>
      <c r="E80" t="s">
        <v>20</v>
      </c>
      <c r="H80" t="s">
        <v>21</v>
      </c>
      <c r="J80">
        <f>SUM(J68:J77)</f>
        <v>9.7255132662341128E-9</v>
      </c>
      <c r="K80">
        <f>(H79-E79)^2</f>
        <v>2.8775698587571699E-10</v>
      </c>
      <c r="L80" s="1"/>
      <c r="O80" t="s">
        <v>19</v>
      </c>
      <c r="Q80" t="s">
        <v>20</v>
      </c>
      <c r="T80" t="s">
        <v>21</v>
      </c>
      <c r="V80">
        <f>SUM(V68:V77)</f>
        <v>1.2459748476518794E-8</v>
      </c>
      <c r="W80">
        <f>(T79-Q79)^2</f>
        <v>2.4265500568598228E-10</v>
      </c>
      <c r="X80" s="1"/>
      <c r="AA80" t="s">
        <v>19</v>
      </c>
      <c r="AC80" t="s">
        <v>20</v>
      </c>
      <c r="AF80" t="s">
        <v>21</v>
      </c>
      <c r="AH80">
        <f>SUM(AH68:AH77)</f>
        <v>9.167768477387149E-9</v>
      </c>
      <c r="AI80">
        <f>(AF79-AC79)^2</f>
        <v>2.967605821081045E-10</v>
      </c>
    </row>
    <row r="81" spans="1:30" x14ac:dyDescent="0.25">
      <c r="L81" s="1"/>
      <c r="X81" s="1"/>
    </row>
    <row r="82" spans="1:30" x14ac:dyDescent="0.25">
      <c r="L82" s="1"/>
      <c r="X82" s="1"/>
    </row>
    <row r="83" spans="1:30" x14ac:dyDescent="0.25">
      <c r="L83" s="1"/>
      <c r="X83" s="1"/>
    </row>
    <row r="84" spans="1:30" ht="18" x14ac:dyDescent="0.35">
      <c r="A84" t="s">
        <v>22</v>
      </c>
      <c r="B84">
        <v>6690</v>
      </c>
      <c r="E84" t="s">
        <v>23</v>
      </c>
      <c r="F84">
        <v>1.9973795571034134E-5</v>
      </c>
      <c r="L84" s="1"/>
      <c r="M84" t="s">
        <v>22</v>
      </c>
      <c r="N84">
        <v>6690</v>
      </c>
      <c r="Q84" t="s">
        <v>23</v>
      </c>
      <c r="R84">
        <v>1.9973795571034134E-5</v>
      </c>
      <c r="X84" s="1"/>
      <c r="Y84" t="s">
        <v>22</v>
      </c>
      <c r="Z84">
        <v>6690</v>
      </c>
      <c r="AC84" t="s">
        <v>23</v>
      </c>
      <c r="AD84">
        <v>1.9973795571034134E-5</v>
      </c>
    </row>
    <row r="85" spans="1:30" x14ac:dyDescent="0.25">
      <c r="A85" t="s">
        <v>24</v>
      </c>
      <c r="B85">
        <v>0.17399999999999999</v>
      </c>
      <c r="E85" t="s">
        <v>25</v>
      </c>
      <c r="F85">
        <v>4.2458015294475278</v>
      </c>
      <c r="L85" s="1"/>
      <c r="M85" t="s">
        <v>24</v>
      </c>
      <c r="N85">
        <v>0.17399999999999999</v>
      </c>
      <c r="Q85" t="s">
        <v>25</v>
      </c>
      <c r="R85">
        <v>4.2458015294475278</v>
      </c>
      <c r="X85" s="1"/>
      <c r="Y85" t="s">
        <v>24</v>
      </c>
      <c r="Z85">
        <v>0.17399999999999999</v>
      </c>
      <c r="AC85" t="s">
        <v>25</v>
      </c>
      <c r="AD85">
        <v>4.2458015294475278</v>
      </c>
    </row>
    <row r="86" spans="1:30" x14ac:dyDescent="0.25">
      <c r="E86" t="s">
        <v>26</v>
      </c>
      <c r="F86" s="10">
        <f>1-(K80/J80)</f>
        <v>0.97041215429988903</v>
      </c>
      <c r="L86" s="1"/>
      <c r="Q86" t="s">
        <v>26</v>
      </c>
      <c r="R86" s="10">
        <f>1-(W80/V80)</f>
        <v>0.98052488730865783</v>
      </c>
      <c r="X86" s="1"/>
      <c r="AC86" t="s">
        <v>26</v>
      </c>
      <c r="AD86" s="10">
        <f>1-(AH80/AI80)</f>
        <v>-29.89281067000838</v>
      </c>
    </row>
    <row r="87" spans="1:30" x14ac:dyDescent="0.25">
      <c r="L87" s="1"/>
      <c r="X87" s="1"/>
    </row>
    <row r="88" spans="1:30" x14ac:dyDescent="0.25">
      <c r="L88" s="1"/>
      <c r="X88" s="1"/>
    </row>
    <row r="89" spans="1:30" x14ac:dyDescent="0.25">
      <c r="L89" s="1"/>
      <c r="X89" s="1"/>
    </row>
    <row r="90" spans="1:30" x14ac:dyDescent="0.25">
      <c r="L90" s="1"/>
      <c r="X90" s="1"/>
    </row>
    <row r="91" spans="1:30" x14ac:dyDescent="0.25">
      <c r="L91" s="1"/>
      <c r="X91" s="1"/>
    </row>
    <row r="92" spans="1:30" x14ac:dyDescent="0.25">
      <c r="L92" s="1"/>
      <c r="X92" s="1"/>
    </row>
    <row r="93" spans="1:30" x14ac:dyDescent="0.25">
      <c r="L93" s="1"/>
      <c r="X93" s="1"/>
    </row>
    <row r="94" spans="1:30" x14ac:dyDescent="0.25">
      <c r="L94" s="1"/>
      <c r="X94" s="1"/>
    </row>
    <row r="95" spans="1:30" x14ac:dyDescent="0.25">
      <c r="L95" s="1"/>
      <c r="X95" s="1"/>
    </row>
    <row r="96" spans="1:30" x14ac:dyDescent="0.25">
      <c r="L96" s="1"/>
      <c r="X96" s="1"/>
    </row>
    <row r="97" spans="1:35" x14ac:dyDescent="0.25">
      <c r="L97" s="1"/>
      <c r="X97" s="1"/>
    </row>
    <row r="98" spans="1:35" x14ac:dyDescent="0.25">
      <c r="L98" s="1"/>
      <c r="X98" s="1"/>
    </row>
    <row r="99" spans="1:35" x14ac:dyDescent="0.25">
      <c r="L99" s="1"/>
      <c r="X99" s="1"/>
    </row>
    <row r="100" spans="1:35" x14ac:dyDescent="0.25">
      <c r="L100" s="1"/>
      <c r="X100" s="1"/>
    </row>
    <row r="101" spans="1:35" x14ac:dyDescent="0.25">
      <c r="L101" s="1"/>
      <c r="X101" s="1"/>
    </row>
    <row r="102" spans="1:35" x14ac:dyDescent="0.25">
      <c r="L102" s="1"/>
      <c r="X102" s="1"/>
    </row>
    <row r="103" spans="1:35" x14ac:dyDescent="0.25">
      <c r="L103" s="1"/>
      <c r="X103" s="1"/>
    </row>
    <row r="104" spans="1:35" x14ac:dyDescent="0.25">
      <c r="L104" s="1"/>
      <c r="X104" s="1"/>
    </row>
    <row r="105" spans="1:35" x14ac:dyDescent="0.25">
      <c r="A105" s="11" t="s">
        <v>33</v>
      </c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"/>
      <c r="M105" s="11" t="s">
        <v>33</v>
      </c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"/>
      <c r="Y105" s="11" t="s">
        <v>33</v>
      </c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</row>
    <row r="106" spans="1:35" x14ac:dyDescent="0.25">
      <c r="A106" s="11" t="s">
        <v>1</v>
      </c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"/>
      <c r="M106" s="11" t="s">
        <v>1</v>
      </c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"/>
      <c r="Y106" s="11" t="s">
        <v>1</v>
      </c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</row>
    <row r="107" spans="1:35" x14ac:dyDescent="0.25">
      <c r="A107" s="11" t="s">
        <v>2</v>
      </c>
      <c r="B107" s="11"/>
      <c r="C107" s="11"/>
      <c r="D107" s="4" t="s">
        <v>3</v>
      </c>
      <c r="H107" s="2" t="s">
        <v>4</v>
      </c>
      <c r="J107" s="2" t="s">
        <v>3</v>
      </c>
      <c r="L107" s="1"/>
      <c r="M107" s="11" t="s">
        <v>2</v>
      </c>
      <c r="N107" s="11"/>
      <c r="O107" s="11"/>
      <c r="P107" s="4" t="s">
        <v>3</v>
      </c>
      <c r="T107" s="2" t="s">
        <v>4</v>
      </c>
      <c r="V107" s="2" t="s">
        <v>3</v>
      </c>
      <c r="X107" s="1"/>
      <c r="Y107" s="11" t="s">
        <v>2</v>
      </c>
      <c r="Z107" s="11"/>
      <c r="AA107" s="11"/>
      <c r="AB107" s="4" t="s">
        <v>3</v>
      </c>
      <c r="AF107" s="2" t="s">
        <v>4</v>
      </c>
      <c r="AH107" s="2" t="s">
        <v>3</v>
      </c>
    </row>
    <row r="108" spans="1:35" x14ac:dyDescent="0.25">
      <c r="A108" s="5"/>
      <c r="B108" s="5" t="s">
        <v>5</v>
      </c>
      <c r="C108" s="5"/>
      <c r="D108" s="4"/>
      <c r="H108" s="2"/>
      <c r="J108" s="2"/>
      <c r="L108" s="1"/>
      <c r="M108" s="5"/>
      <c r="N108" s="5" t="s">
        <v>6</v>
      </c>
      <c r="O108" s="5"/>
      <c r="P108" s="4"/>
      <c r="T108" s="2"/>
      <c r="V108" s="2"/>
      <c r="X108" s="1"/>
      <c r="Y108" s="5"/>
      <c r="Z108" s="5" t="s">
        <v>7</v>
      </c>
      <c r="AA108" s="5"/>
      <c r="AB108" s="4"/>
      <c r="AF108" s="2"/>
      <c r="AH108" s="2"/>
    </row>
    <row r="109" spans="1:35" x14ac:dyDescent="0.25">
      <c r="A109" s="5"/>
      <c r="B109" s="5" t="s">
        <v>8</v>
      </c>
      <c r="C109" s="5"/>
      <c r="D109" s="4"/>
      <c r="H109" s="2"/>
      <c r="J109" s="2"/>
      <c r="L109" s="1"/>
      <c r="M109" s="5"/>
      <c r="N109" s="5" t="s">
        <v>9</v>
      </c>
      <c r="O109" s="5"/>
      <c r="P109" s="4"/>
      <c r="T109" s="2"/>
      <c r="V109" s="2"/>
      <c r="X109" s="1"/>
      <c r="Y109" s="5"/>
      <c r="Z109" s="5" t="s">
        <v>10</v>
      </c>
      <c r="AA109" s="5"/>
      <c r="AB109" s="4"/>
      <c r="AF109" s="2"/>
      <c r="AH109" s="2"/>
    </row>
    <row r="110" spans="1:35" ht="18" x14ac:dyDescent="0.35">
      <c r="A110" t="s">
        <v>11</v>
      </c>
      <c r="B110" t="s">
        <v>12</v>
      </c>
      <c r="C110" t="s">
        <v>13</v>
      </c>
      <c r="H110" t="s">
        <v>13</v>
      </c>
      <c r="J110" t="s">
        <v>14</v>
      </c>
      <c r="L110" s="1"/>
      <c r="M110" t="s">
        <v>11</v>
      </c>
      <c r="N110" t="s">
        <v>12</v>
      </c>
      <c r="O110" t="s">
        <v>13</v>
      </c>
      <c r="T110" t="s">
        <v>13</v>
      </c>
      <c r="V110" t="s">
        <v>14</v>
      </c>
      <c r="X110" s="1"/>
      <c r="Y110" t="s">
        <v>11</v>
      </c>
      <c r="Z110" t="s">
        <v>12</v>
      </c>
      <c r="AA110" t="s">
        <v>13</v>
      </c>
      <c r="AF110" t="s">
        <v>13</v>
      </c>
      <c r="AH110" t="s">
        <v>14</v>
      </c>
    </row>
    <row r="111" spans="1:35" x14ac:dyDescent="0.25">
      <c r="A111">
        <v>2.7</v>
      </c>
      <c r="B111" s="6">
        <f t="shared" ref="B111:B116" si="30">H5</f>
        <v>0.53333333333333333</v>
      </c>
      <c r="C111">
        <f t="shared" ref="C111:C116" si="31">((((A111-B111)/$B$34))*$B$35)</f>
        <v>5.6352765321375187E-5</v>
      </c>
      <c r="E111">
        <f t="shared" ref="E111:E116" si="32">(C111-$C$29)^2</f>
        <v>1.3698445575016573E-12</v>
      </c>
      <c r="F111" t="s">
        <v>15</v>
      </c>
      <c r="H111">
        <f>($F$127*((B111)^(1/$F$128)))</f>
        <v>1.7225089521424967E-5</v>
      </c>
      <c r="J111">
        <f t="shared" ref="J111:J116" si="33">(C111-H111)^2</f>
        <v>1.5309750135060101E-9</v>
      </c>
      <c r="L111" s="1"/>
      <c r="M111">
        <v>2.7</v>
      </c>
      <c r="N111" s="6">
        <f t="shared" ref="N111:N116" si="34">I5</f>
        <v>0.53333333333333333</v>
      </c>
      <c r="O111">
        <f t="shared" ref="O111:O116" si="35">((((M111-N111)/$B$34))*$B$35)</f>
        <v>5.6352765321375187E-5</v>
      </c>
      <c r="Q111">
        <f t="shared" ref="Q111:Q116" si="36">(O111-$C$29)^2</f>
        <v>1.3698445575016573E-12</v>
      </c>
      <c r="R111" t="s">
        <v>15</v>
      </c>
      <c r="T111">
        <f>($R$127*((N111)^(1/$R$128)))</f>
        <v>1.7225089521424967E-5</v>
      </c>
      <c r="V111">
        <f t="shared" ref="V111:V116" si="37">(O111-T111)^2</f>
        <v>1.5309750135060101E-9</v>
      </c>
      <c r="X111" s="1"/>
      <c r="Y111">
        <v>2.7</v>
      </c>
      <c r="Z111" s="6">
        <f t="shared" ref="Z111:Z116" si="38">J5</f>
        <v>0.6333333333333333</v>
      </c>
      <c r="AA111">
        <f t="shared" ref="AA111:AA116" si="39">((((Y111-Z111)/$B$34))*$B$35)</f>
        <v>5.375186846038864E-5</v>
      </c>
      <c r="AC111">
        <f t="shared" ref="AC111:AC116" si="40">(AA111-$C$29)^2</f>
        <v>1.4222707072332039E-11</v>
      </c>
      <c r="AD111" t="s">
        <v>15</v>
      </c>
      <c r="AF111">
        <f>($AD$127*((Z111)^(1/$AD$128)))</f>
        <v>1.793658269450696E-5</v>
      </c>
      <c r="AH111">
        <f t="shared" ref="AH111:AH116" si="41">(AA111-AF111)^2</f>
        <v>1.2827346944917671E-9</v>
      </c>
    </row>
    <row r="112" spans="1:35" x14ac:dyDescent="0.25">
      <c r="A112">
        <v>2.7</v>
      </c>
      <c r="B112" s="6">
        <f t="shared" si="30"/>
        <v>0.56666666666666676</v>
      </c>
      <c r="C112">
        <f t="shared" si="31"/>
        <v>5.5485799701046331E-5</v>
      </c>
      <c r="E112">
        <f t="shared" si="32"/>
        <v>4.1508732887807724E-12</v>
      </c>
      <c r="H112">
        <f t="shared" ref="H112:H116" si="42">($F$127*((B112)^(1/$F$128)))</f>
        <v>1.7472806124272493E-5</v>
      </c>
      <c r="J112">
        <f t="shared" si="33"/>
        <v>1.4449876806678489E-9</v>
      </c>
      <c r="L112" s="1"/>
      <c r="M112">
        <v>2.7</v>
      </c>
      <c r="N112" s="6">
        <f t="shared" si="34"/>
        <v>0.5</v>
      </c>
      <c r="O112">
        <f t="shared" si="35"/>
        <v>5.7219730941704037E-5</v>
      </c>
      <c r="Q112">
        <f t="shared" si="36"/>
        <v>9.207459988694222E-14</v>
      </c>
      <c r="T112">
        <f t="shared" ref="T112:T116" si="43">($R$127*((N112)^(1/$R$128)))</f>
        <v>1.6965238617698986E-5</v>
      </c>
      <c r="V112">
        <f t="shared" si="37"/>
        <v>1.6204241522633814E-9</v>
      </c>
      <c r="X112" s="1"/>
      <c r="Y112">
        <v>2.7</v>
      </c>
      <c r="Z112" s="6">
        <f t="shared" si="38"/>
        <v>0.5</v>
      </c>
      <c r="AA112">
        <f t="shared" si="39"/>
        <v>5.7219730941704037E-5</v>
      </c>
      <c r="AC112">
        <f t="shared" si="40"/>
        <v>9.207459988694222E-14</v>
      </c>
      <c r="AF112">
        <f t="shared" ref="AF112:AF116" si="44">($AD$127*((Z112)^(1/$AD$128)))</f>
        <v>1.6965238617698986E-5</v>
      </c>
      <c r="AH112">
        <f t="shared" si="41"/>
        <v>1.6204241522633814E-9</v>
      </c>
    </row>
    <row r="113" spans="1:35" x14ac:dyDescent="0.25">
      <c r="A113">
        <v>2.7</v>
      </c>
      <c r="B113" s="6">
        <f t="shared" si="30"/>
        <v>0.46666666666666662</v>
      </c>
      <c r="C113">
        <f t="shared" si="31"/>
        <v>5.8086696562032886E-5</v>
      </c>
      <c r="E113">
        <f t="shared" si="32"/>
        <v>3.1756341593659987E-13</v>
      </c>
      <c r="H113">
        <f t="shared" si="42"/>
        <v>1.6691786865078354E-5</v>
      </c>
      <c r="J113">
        <f t="shared" si="33"/>
        <v>1.71353854881902E-9</v>
      </c>
      <c r="L113" s="1"/>
      <c r="M113">
        <v>2.7</v>
      </c>
      <c r="N113" s="6">
        <f t="shared" si="34"/>
        <v>0.5</v>
      </c>
      <c r="O113">
        <f t="shared" si="35"/>
        <v>5.7219730941704037E-5</v>
      </c>
      <c r="Q113">
        <f t="shared" si="36"/>
        <v>9.207459988694222E-14</v>
      </c>
      <c r="T113">
        <f t="shared" si="43"/>
        <v>1.6965238617698986E-5</v>
      </c>
      <c r="V113">
        <f t="shared" si="37"/>
        <v>1.6204241522633814E-9</v>
      </c>
      <c r="X113" s="1"/>
      <c r="Y113">
        <v>2.7</v>
      </c>
      <c r="Z113" s="6">
        <f t="shared" si="38"/>
        <v>0.56666666666666676</v>
      </c>
      <c r="AA113">
        <f t="shared" si="39"/>
        <v>5.5485799701046331E-5</v>
      </c>
      <c r="AC113">
        <f t="shared" si="40"/>
        <v>4.1508732887807724E-12</v>
      </c>
      <c r="AF113">
        <f t="shared" si="44"/>
        <v>1.7472806124272493E-5</v>
      </c>
      <c r="AH113">
        <f t="shared" si="41"/>
        <v>1.4449876806678489E-9</v>
      </c>
    </row>
    <row r="114" spans="1:35" x14ac:dyDescent="0.25">
      <c r="A114">
        <v>2.7</v>
      </c>
      <c r="B114" s="6">
        <f t="shared" si="30"/>
        <v>0.33333333333333331</v>
      </c>
      <c r="C114">
        <f t="shared" si="31"/>
        <v>6.1554559043348276E-5</v>
      </c>
      <c r="E114">
        <f t="shared" si="32"/>
        <v>1.6252106416778903E-11</v>
      </c>
      <c r="H114">
        <f t="shared" si="42"/>
        <v>1.5420049350600197E-5</v>
      </c>
      <c r="J114">
        <f t="shared" si="33"/>
        <v>2.1283929845902663E-9</v>
      </c>
      <c r="L114" s="1"/>
      <c r="M114">
        <v>2.7</v>
      </c>
      <c r="N114" s="6">
        <f t="shared" si="34"/>
        <v>0.5</v>
      </c>
      <c r="O114">
        <f t="shared" si="35"/>
        <v>5.7219730941704037E-5</v>
      </c>
      <c r="Q114">
        <f t="shared" si="36"/>
        <v>9.207459988694222E-14</v>
      </c>
      <c r="T114">
        <f t="shared" si="43"/>
        <v>1.6965238617698986E-5</v>
      </c>
      <c r="V114">
        <f t="shared" si="37"/>
        <v>1.6204241522633814E-9</v>
      </c>
      <c r="X114" s="1"/>
      <c r="Y114">
        <v>2.7</v>
      </c>
      <c r="Z114" s="6">
        <f t="shared" si="38"/>
        <v>0.56666666666666676</v>
      </c>
      <c r="AA114">
        <f t="shared" si="39"/>
        <v>5.5485799701046331E-5</v>
      </c>
      <c r="AC114">
        <f t="shared" si="40"/>
        <v>4.1508732887807724E-12</v>
      </c>
      <c r="AF114">
        <f t="shared" si="44"/>
        <v>1.7472806124272493E-5</v>
      </c>
      <c r="AH114">
        <f t="shared" si="41"/>
        <v>1.4449876806678489E-9</v>
      </c>
    </row>
    <row r="115" spans="1:35" x14ac:dyDescent="0.25">
      <c r="A115">
        <v>2.7</v>
      </c>
      <c r="B115" s="6">
        <f t="shared" si="30"/>
        <v>0.43333333333333335</v>
      </c>
      <c r="C115">
        <f t="shared" si="31"/>
        <v>5.8953662182361735E-5</v>
      </c>
      <c r="E115">
        <f t="shared" si="32"/>
        <v>2.0463110056506305E-12</v>
      </c>
      <c r="H115">
        <f t="shared" si="42"/>
        <v>1.6402969430194807E-5</v>
      </c>
      <c r="J115">
        <f t="shared" si="33"/>
        <v>1.8105614536893112E-9</v>
      </c>
      <c r="L115" s="1"/>
      <c r="M115">
        <v>2.7</v>
      </c>
      <c r="N115" s="6">
        <f t="shared" si="34"/>
        <v>0.46666666666666662</v>
      </c>
      <c r="O115">
        <f t="shared" si="35"/>
        <v>5.8086696562032886E-5</v>
      </c>
      <c r="Q115">
        <f t="shared" si="36"/>
        <v>3.1756341593659987E-13</v>
      </c>
      <c r="T115">
        <f t="shared" si="43"/>
        <v>1.6691786865078354E-5</v>
      </c>
      <c r="V115">
        <f t="shared" si="37"/>
        <v>1.71353854881902E-9</v>
      </c>
      <c r="X115" s="1"/>
      <c r="Y115">
        <v>2.7</v>
      </c>
      <c r="Z115" s="6">
        <f t="shared" si="38"/>
        <v>0.6333333333333333</v>
      </c>
      <c r="AA115">
        <f t="shared" si="39"/>
        <v>5.375186846038864E-5</v>
      </c>
      <c r="AC115">
        <f t="shared" si="40"/>
        <v>1.4222707072332039E-11</v>
      </c>
      <c r="AF115">
        <f t="shared" si="44"/>
        <v>1.793658269450696E-5</v>
      </c>
      <c r="AH115">
        <f t="shared" si="41"/>
        <v>1.2827346944917671E-9</v>
      </c>
    </row>
    <row r="116" spans="1:35" x14ac:dyDescent="0.25">
      <c r="A116">
        <v>2.7</v>
      </c>
      <c r="B116" s="6">
        <f t="shared" si="30"/>
        <v>0.53333333333333333</v>
      </c>
      <c r="C116">
        <f t="shared" si="31"/>
        <v>5.6352765321375187E-5</v>
      </c>
      <c r="E116">
        <f t="shared" si="32"/>
        <v>1.3698445575016573E-12</v>
      </c>
      <c r="H116">
        <f t="shared" si="42"/>
        <v>1.7225089521424967E-5</v>
      </c>
      <c r="J116">
        <f t="shared" si="33"/>
        <v>1.5309750135060101E-9</v>
      </c>
      <c r="L116" s="1"/>
      <c r="M116">
        <v>2.7</v>
      </c>
      <c r="N116" s="6">
        <f t="shared" si="34"/>
        <v>0.53333333333333333</v>
      </c>
      <c r="O116">
        <f t="shared" si="35"/>
        <v>5.6352765321375187E-5</v>
      </c>
      <c r="Q116">
        <f t="shared" si="36"/>
        <v>1.3698445575016573E-12</v>
      </c>
      <c r="T116">
        <f t="shared" si="43"/>
        <v>1.7225089521424967E-5</v>
      </c>
      <c r="V116">
        <f t="shared" si="37"/>
        <v>1.5309750135060101E-9</v>
      </c>
      <c r="X116" s="1"/>
      <c r="Y116">
        <v>2.7</v>
      </c>
      <c r="Z116" s="6">
        <f t="shared" si="38"/>
        <v>0.6</v>
      </c>
      <c r="AA116">
        <f t="shared" si="39"/>
        <v>5.4618834080717482E-5</v>
      </c>
      <c r="AC116">
        <f t="shared" si="40"/>
        <v>8.4351607937242456E-12</v>
      </c>
      <c r="AF116">
        <f t="shared" si="44"/>
        <v>1.7709621407309912E-5</v>
      </c>
      <c r="AH116">
        <f t="shared" si="41"/>
        <v>1.3622899801708297E-9</v>
      </c>
    </row>
    <row r="117" spans="1:35" x14ac:dyDescent="0.25">
      <c r="B117" s="7"/>
      <c r="L117" s="1"/>
      <c r="N117" s="7"/>
      <c r="X117" s="1"/>
      <c r="Z117" s="7"/>
    </row>
    <row r="118" spans="1:35" x14ac:dyDescent="0.25">
      <c r="B118" s="7"/>
      <c r="L118" s="1"/>
      <c r="N118" s="7"/>
      <c r="X118" s="1"/>
      <c r="Z118" s="7"/>
    </row>
    <row r="119" spans="1:35" x14ac:dyDescent="0.25">
      <c r="B119" s="7"/>
      <c r="L119" s="1"/>
      <c r="N119" s="7"/>
      <c r="X119" s="1"/>
      <c r="Z119" s="7"/>
    </row>
    <row r="120" spans="1:35" x14ac:dyDescent="0.25">
      <c r="B120" s="7"/>
      <c r="L120" s="1"/>
      <c r="N120" s="7"/>
      <c r="X120" s="1"/>
      <c r="Z120" s="7"/>
    </row>
    <row r="121" spans="1:35" x14ac:dyDescent="0.25">
      <c r="B121" s="3"/>
      <c r="L121" s="1"/>
      <c r="N121" s="3"/>
      <c r="X121" s="1"/>
      <c r="Z121" s="3"/>
    </row>
    <row r="122" spans="1:35" x14ac:dyDescent="0.25">
      <c r="B122" s="8" t="s">
        <v>34</v>
      </c>
      <c r="C122" s="9">
        <f>AVERAGE(C111:C120)</f>
        <v>5.7797708021923265E-5</v>
      </c>
      <c r="D122" s="8" t="s">
        <v>16</v>
      </c>
      <c r="E122">
        <f>SUM(E111:E120)</f>
        <v>2.5506543242150222E-11</v>
      </c>
      <c r="G122" s="8" t="s">
        <v>34</v>
      </c>
      <c r="H122" s="9">
        <f>AVERAGE(H111:H120)</f>
        <v>1.6739631802165964E-5</v>
      </c>
      <c r="J122" s="8" t="s">
        <v>17</v>
      </c>
      <c r="K122" s="8" t="s">
        <v>18</v>
      </c>
      <c r="L122" s="1"/>
      <c r="N122" s="8" t="s">
        <v>34</v>
      </c>
      <c r="O122" s="9">
        <f>AVERAGE(O111:O120)</f>
        <v>5.707523667164923E-5</v>
      </c>
      <c r="P122" s="8" t="s">
        <v>16</v>
      </c>
      <c r="Q122">
        <f>SUM(Q111:Q120)</f>
        <v>3.3334763306007413E-12</v>
      </c>
      <c r="S122" s="8" t="s">
        <v>34</v>
      </c>
      <c r="T122" s="9">
        <f>AVERAGE(T111:T120)</f>
        <v>1.700628029350421E-5</v>
      </c>
      <c r="V122" s="8" t="s">
        <v>17</v>
      </c>
      <c r="W122" s="8" t="s">
        <v>18</v>
      </c>
      <c r="X122" s="1"/>
      <c r="Z122" s="8" t="s">
        <v>34</v>
      </c>
      <c r="AA122" s="9">
        <f>AVERAGE(AA111:AA120)</f>
        <v>5.5052316890881903E-5</v>
      </c>
      <c r="AB122" s="8" t="s">
        <v>16</v>
      </c>
      <c r="AC122">
        <f>SUM(AC111:AC120)</f>
        <v>4.5274396115836803E-11</v>
      </c>
      <c r="AE122" s="8" t="s">
        <v>34</v>
      </c>
      <c r="AF122" s="9">
        <f>AVERAGE(AF111:AF120)</f>
        <v>1.75822729437613E-5</v>
      </c>
      <c r="AH122" s="8" t="s">
        <v>17</v>
      </c>
      <c r="AI122" s="8" t="s">
        <v>18</v>
      </c>
    </row>
    <row r="123" spans="1:35" x14ac:dyDescent="0.25">
      <c r="C123" t="s">
        <v>19</v>
      </c>
      <c r="E123" t="s">
        <v>20</v>
      </c>
      <c r="H123" t="s">
        <v>21</v>
      </c>
      <c r="J123">
        <f>SUM(J111:J120)</f>
        <v>1.0159430694778467E-8</v>
      </c>
      <c r="K123">
        <f>(H122-E122)^2</f>
        <v>2.8021441893245192E-10</v>
      </c>
      <c r="L123" s="1"/>
      <c r="O123" t="s">
        <v>19</v>
      </c>
      <c r="Q123" t="s">
        <v>20</v>
      </c>
      <c r="T123" t="s">
        <v>21</v>
      </c>
      <c r="V123">
        <f>SUM(V111:V120)</f>
        <v>9.6367610326211848E-9</v>
      </c>
      <c r="W123">
        <f>(T122-Q122)^2</f>
        <v>2.8921345604117509E-10</v>
      </c>
      <c r="X123" s="1"/>
      <c r="AA123" t="s">
        <v>19</v>
      </c>
      <c r="AC123" t="s">
        <v>20</v>
      </c>
      <c r="AF123" t="s">
        <v>21</v>
      </c>
      <c r="AH123">
        <f>SUM(AH111:AH120)</f>
        <v>8.4381588827534433E-9</v>
      </c>
      <c r="AI123">
        <f>(AF122-AC122)^2</f>
        <v>3.0913472981739065E-10</v>
      </c>
    </row>
    <row r="124" spans="1:35" x14ac:dyDescent="0.25">
      <c r="L124" s="1"/>
      <c r="X124" s="1"/>
    </row>
    <row r="125" spans="1:35" x14ac:dyDescent="0.25">
      <c r="L125" s="1"/>
      <c r="X125" s="1"/>
    </row>
    <row r="126" spans="1:35" x14ac:dyDescent="0.25">
      <c r="L126" s="1"/>
      <c r="X126" s="1"/>
    </row>
    <row r="127" spans="1:35" ht="18" x14ac:dyDescent="0.35">
      <c r="A127" t="s">
        <v>22</v>
      </c>
      <c r="B127">
        <v>6690</v>
      </c>
      <c r="E127" t="s">
        <v>23</v>
      </c>
      <c r="F127">
        <v>1.9973795571034134E-5</v>
      </c>
      <c r="L127" s="1"/>
      <c r="M127" t="s">
        <v>22</v>
      </c>
      <c r="N127">
        <v>6690</v>
      </c>
      <c r="Q127" t="s">
        <v>23</v>
      </c>
      <c r="R127">
        <v>1.9973795571034134E-5</v>
      </c>
      <c r="X127" s="1"/>
      <c r="Y127" t="s">
        <v>22</v>
      </c>
      <c r="Z127">
        <v>6690</v>
      </c>
      <c r="AC127" t="s">
        <v>23</v>
      </c>
      <c r="AD127">
        <v>1.9973795571034134E-5</v>
      </c>
    </row>
    <row r="128" spans="1:35" x14ac:dyDescent="0.25">
      <c r="A128" t="s">
        <v>24</v>
      </c>
      <c r="B128">
        <v>0.17399999999999999</v>
      </c>
      <c r="E128" t="s">
        <v>25</v>
      </c>
      <c r="F128">
        <v>4.2458015294475278</v>
      </c>
      <c r="L128" s="1"/>
      <c r="M128" t="s">
        <v>24</v>
      </c>
      <c r="N128">
        <v>0.17399999999999999</v>
      </c>
      <c r="Q128" t="s">
        <v>25</v>
      </c>
      <c r="R128">
        <v>4.2458015294475278</v>
      </c>
      <c r="X128" s="1"/>
      <c r="Y128" t="s">
        <v>24</v>
      </c>
      <c r="Z128">
        <v>0.17399999999999999</v>
      </c>
      <c r="AC128" t="s">
        <v>25</v>
      </c>
      <c r="AD128">
        <v>4.2458015294475278</v>
      </c>
    </row>
    <row r="129" spans="5:30" x14ac:dyDescent="0.25">
      <c r="E129" t="s">
        <v>26</v>
      </c>
      <c r="F129" s="10">
        <f>1-(K123/J123)</f>
        <v>0.9724182951435979</v>
      </c>
      <c r="L129" s="1"/>
      <c r="Q129" t="s">
        <v>26</v>
      </c>
      <c r="R129" s="10">
        <f>1-(W123/V123)</f>
        <v>0.96998852051408502</v>
      </c>
      <c r="X129" s="1"/>
      <c r="AC129" t="s">
        <v>26</v>
      </c>
      <c r="AD129" s="10">
        <f>1-(AI123/AH123)</f>
        <v>0.96336467064524889</v>
      </c>
    </row>
    <row r="130" spans="5:30" x14ac:dyDescent="0.25">
      <c r="L130" s="1"/>
      <c r="X130" s="1"/>
    </row>
    <row r="131" spans="5:30" x14ac:dyDescent="0.25">
      <c r="L131" s="1"/>
      <c r="X131" s="1"/>
    </row>
    <row r="132" spans="5:30" x14ac:dyDescent="0.25">
      <c r="L132" s="1"/>
      <c r="X132" s="1"/>
    </row>
    <row r="133" spans="5:30" x14ac:dyDescent="0.25">
      <c r="L133" s="1"/>
      <c r="X133" s="1"/>
    </row>
    <row r="134" spans="5:30" x14ac:dyDescent="0.25">
      <c r="L134" s="1"/>
      <c r="X134" s="1"/>
    </row>
    <row r="135" spans="5:30" x14ac:dyDescent="0.25">
      <c r="L135" s="1"/>
      <c r="X135" s="1"/>
    </row>
    <row r="136" spans="5:30" x14ac:dyDescent="0.25">
      <c r="L136" s="1"/>
      <c r="X136" s="1"/>
    </row>
    <row r="137" spans="5:30" x14ac:dyDescent="0.25">
      <c r="L137" s="1"/>
      <c r="X137" s="1"/>
    </row>
    <row r="138" spans="5:30" x14ac:dyDescent="0.25">
      <c r="L138" s="1"/>
      <c r="X138" s="1"/>
    </row>
    <row r="139" spans="5:30" x14ac:dyDescent="0.25">
      <c r="L139" s="1"/>
      <c r="X139" s="1"/>
    </row>
    <row r="140" spans="5:30" x14ac:dyDescent="0.25">
      <c r="L140" s="1"/>
      <c r="X140" s="1"/>
    </row>
    <row r="141" spans="5:30" x14ac:dyDescent="0.25">
      <c r="L141" s="1"/>
      <c r="X141" s="1"/>
    </row>
    <row r="142" spans="5:30" x14ac:dyDescent="0.25">
      <c r="L142" s="1"/>
      <c r="X142" s="1"/>
    </row>
    <row r="143" spans="5:30" x14ac:dyDescent="0.25">
      <c r="L143" s="1"/>
      <c r="X143" s="1"/>
    </row>
    <row r="144" spans="5:30" x14ac:dyDescent="0.25">
      <c r="L144" s="1"/>
      <c r="X144" s="1"/>
    </row>
    <row r="145" spans="12:24" x14ac:dyDescent="0.25">
      <c r="L145" s="1"/>
      <c r="X145" s="1"/>
    </row>
    <row r="146" spans="12:24" x14ac:dyDescent="0.25">
      <c r="L146" s="1"/>
      <c r="X146" s="1"/>
    </row>
  </sheetData>
  <mergeCells count="31">
    <mergeCell ref="A1:J1"/>
    <mergeCell ref="B2:D2"/>
    <mergeCell ref="E2:G2"/>
    <mergeCell ref="H2:J2"/>
    <mergeCell ref="A12:K12"/>
    <mergeCell ref="Y12:AI12"/>
    <mergeCell ref="A13:K13"/>
    <mergeCell ref="M13:W13"/>
    <mergeCell ref="Y13:AI13"/>
    <mergeCell ref="A14:C14"/>
    <mergeCell ref="M14:O14"/>
    <mergeCell ref="Y14:AA14"/>
    <mergeCell ref="M12:W12"/>
    <mergeCell ref="A62:K62"/>
    <mergeCell ref="M62:W62"/>
    <mergeCell ref="Y62:AI62"/>
    <mergeCell ref="A63:K63"/>
    <mergeCell ref="M63:W63"/>
    <mergeCell ref="Y63:AI63"/>
    <mergeCell ref="A64:C64"/>
    <mergeCell ref="M64:O64"/>
    <mergeCell ref="Y64:AA64"/>
    <mergeCell ref="A105:K105"/>
    <mergeCell ref="M105:W105"/>
    <mergeCell ref="Y105:AI105"/>
    <mergeCell ref="A106:K106"/>
    <mergeCell ref="M106:W106"/>
    <mergeCell ref="Y106:AI106"/>
    <mergeCell ref="A107:C107"/>
    <mergeCell ref="M107:O107"/>
    <mergeCell ref="Y107:AA10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Freundlich_Fe</vt:lpstr>
      <vt:lpstr>Freundlich_Mn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</dc:creator>
  <cp:lastModifiedBy>MG</cp:lastModifiedBy>
  <dcterms:created xsi:type="dcterms:W3CDTF">2022-09-15T13:38:00Z</dcterms:created>
  <dcterms:modified xsi:type="dcterms:W3CDTF">2022-09-15T15:15:16Z</dcterms:modified>
</cp:coreProperties>
</file>