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Oma\JO Angadam release thesis documents\"/>
    </mc:Choice>
  </mc:AlternateContent>
  <xr:revisionPtr revIDLastSave="0" documentId="13_ncr:1_{82DFFBC7-7334-4790-83FD-8EE15F64E5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uns_pH_Temp_TES TRS produc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1" i="2" l="1"/>
  <c r="P53" i="2"/>
  <c r="P55" i="2"/>
  <c r="P57" i="2"/>
  <c r="J57" i="2" s="1"/>
  <c r="P63" i="2"/>
  <c r="P65" i="2"/>
  <c r="P67" i="2"/>
  <c r="P69" i="2"/>
  <c r="J69" i="2" s="1"/>
  <c r="P73" i="2"/>
  <c r="P77" i="2"/>
  <c r="P79" i="2"/>
  <c r="J79" i="2" s="1"/>
  <c r="P81" i="2"/>
  <c r="J81" i="2" s="1"/>
  <c r="P83" i="2"/>
  <c r="P85" i="2"/>
  <c r="P87" i="2"/>
  <c r="J87" i="2" s="1"/>
  <c r="P49" i="2"/>
  <c r="J49" i="2" s="1"/>
  <c r="J51" i="2"/>
  <c r="J53" i="2"/>
  <c r="J55" i="2"/>
  <c r="J63" i="2"/>
  <c r="J65" i="2"/>
  <c r="J67" i="2"/>
  <c r="J73" i="2"/>
  <c r="J77" i="2"/>
  <c r="J83" i="2"/>
  <c r="J85" i="2"/>
  <c r="O51" i="2"/>
  <c r="O53" i="2"/>
  <c r="O55" i="2"/>
  <c r="O57" i="2"/>
  <c r="O63" i="2"/>
  <c r="O65" i="2"/>
  <c r="O67" i="2"/>
  <c r="O69" i="2"/>
  <c r="O73" i="2"/>
  <c r="O77" i="2"/>
  <c r="O79" i="2"/>
  <c r="O81" i="2"/>
  <c r="O83" i="2"/>
  <c r="O85" i="2"/>
  <c r="O87" i="2"/>
  <c r="O49" i="2"/>
  <c r="J7" i="2"/>
  <c r="J9" i="2"/>
  <c r="J11" i="2"/>
  <c r="J13" i="2"/>
  <c r="J19" i="2"/>
  <c r="J21" i="2"/>
  <c r="J23" i="2"/>
  <c r="J25" i="2"/>
  <c r="J29" i="2"/>
  <c r="J33" i="2"/>
  <c r="J35" i="2"/>
  <c r="J37" i="2"/>
  <c r="J39" i="2"/>
  <c r="J41" i="2"/>
  <c r="J43" i="2"/>
  <c r="J5" i="2"/>
  <c r="I13" i="2"/>
  <c r="P7" i="2"/>
  <c r="P9" i="2"/>
  <c r="P11" i="2"/>
  <c r="P13" i="2"/>
  <c r="P19" i="2"/>
  <c r="P21" i="2"/>
  <c r="P23" i="2"/>
  <c r="P25" i="2"/>
  <c r="P29" i="2"/>
  <c r="P33" i="2"/>
  <c r="P35" i="2"/>
  <c r="P37" i="2"/>
  <c r="P39" i="2"/>
  <c r="P41" i="2"/>
  <c r="P43" i="2"/>
  <c r="P5" i="2"/>
  <c r="O7" i="2" l="1"/>
  <c r="O9" i="2"/>
  <c r="O11" i="2"/>
  <c r="O13" i="2"/>
  <c r="O19" i="2"/>
  <c r="O21" i="2"/>
  <c r="O23" i="2"/>
  <c r="O25" i="2"/>
  <c r="O29" i="2"/>
  <c r="O33" i="2"/>
  <c r="O35" i="2"/>
  <c r="O37" i="2"/>
  <c r="O39" i="2"/>
  <c r="O41" i="2"/>
  <c r="O43" i="2"/>
  <c r="O5" i="2"/>
  <c r="I79" i="2"/>
  <c r="I81" i="2"/>
  <c r="I83" i="2"/>
  <c r="I85" i="2"/>
  <c r="I87" i="2"/>
  <c r="I77" i="2"/>
  <c r="I73" i="2"/>
  <c r="I65" i="2"/>
  <c r="I67" i="2"/>
  <c r="I69" i="2"/>
  <c r="I63" i="2"/>
  <c r="I51" i="2"/>
  <c r="I53" i="2"/>
  <c r="I55" i="2"/>
  <c r="I57" i="2"/>
  <c r="I49" i="2"/>
  <c r="I35" i="2"/>
  <c r="I37" i="2"/>
  <c r="I39" i="2"/>
  <c r="I41" i="2"/>
  <c r="I43" i="2"/>
  <c r="I33" i="2"/>
  <c r="I29" i="2"/>
  <c r="I21" i="2"/>
  <c r="I23" i="2"/>
  <c r="I25" i="2"/>
  <c r="I19" i="2"/>
  <c r="I7" i="2"/>
  <c r="I9" i="2"/>
  <c r="I11" i="2"/>
  <c r="I5" i="2"/>
</calcChain>
</file>

<file path=xl/sharedStrings.xml><?xml version="1.0" encoding="utf-8"?>
<sst xmlns="http://schemas.openxmlformats.org/spreadsheetml/2006/main" count="144" uniqueCount="17">
  <si>
    <t xml:space="preserve">Runs </t>
  </si>
  <si>
    <t>Ph</t>
  </si>
  <si>
    <t>Temp</t>
  </si>
  <si>
    <t>Average</t>
  </si>
  <si>
    <t>Control</t>
  </si>
  <si>
    <t>TES</t>
  </si>
  <si>
    <r>
      <t>TRS DAY 1 @ 24h     X10</t>
    </r>
    <r>
      <rPr>
        <b/>
        <vertAlign val="superscript"/>
        <sz val="14"/>
        <color theme="1"/>
        <rFont val="Calibri"/>
        <family val="2"/>
        <scheme val="minor"/>
      </rPr>
      <t xml:space="preserve">1 </t>
    </r>
  </si>
  <si>
    <t>TRS(mg/L)</t>
  </si>
  <si>
    <t>STD</t>
  </si>
  <si>
    <t>Response</t>
  </si>
  <si>
    <t>Days</t>
  </si>
  <si>
    <t>24h</t>
  </si>
  <si>
    <t>Discarded</t>
  </si>
  <si>
    <r>
      <t>DAY 2 @ 72h    X10</t>
    </r>
    <r>
      <rPr>
        <b/>
        <vertAlign val="superscript"/>
        <sz val="14"/>
        <color theme="1"/>
        <rFont val="Calibri"/>
        <family val="2"/>
        <scheme val="minor"/>
      </rPr>
      <t xml:space="preserve">2  </t>
    </r>
  </si>
  <si>
    <t>72h</t>
  </si>
  <si>
    <t xml:space="preserve">Average </t>
  </si>
  <si>
    <t>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</si>
</sst>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5" fillId="0" borderId="0" xfId="0" applyFont="1"/>
    <xf numFmtId="0" fontId="1" fillId="0" borderId="0" xfId="0" applyFont="1"/>
    <xf numFmtId="0" fontId="3" fillId="0" borderId="0" xfId="0" applyFont="1" applyAlignment="1"/>
    <xf numFmtId="0" fontId="2" fillId="0" borderId="0" xfId="0" applyFont="1"/>
    <xf numFmtId="0" fontId="5" fillId="0" borderId="0" xfId="0" applyFont="1" applyFill="1"/>
    <xf numFmtId="0" fontId="0" fillId="0" borderId="0" xfId="0" applyAlignment="1"/>
    <xf numFmtId="0" fontId="5" fillId="0" borderId="0" xfId="0" applyFont="1" applyAlignment="1"/>
    <xf numFmtId="0" fontId="0" fillId="0" borderId="0" xfId="0" applyFill="1"/>
    <xf numFmtId="0" fontId="6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Alignment="1"/>
    <xf numFmtId="0" fontId="0" fillId="0" borderId="0" xfId="0" applyFill="1" applyAlignment="1"/>
    <xf numFmtId="0" fontId="3" fillId="0" borderId="0" xfId="0" applyFont="1" applyFill="1" applyAlignment="1"/>
    <xf numFmtId="0" fontId="2" fillId="0" borderId="0" xfId="0" applyFont="1" applyFill="1"/>
    <xf numFmtId="2" fontId="0" fillId="0" borderId="0" xfId="0" applyNumberFormat="1"/>
    <xf numFmtId="2" fontId="5" fillId="0" borderId="0" xfId="0" applyNumberFormat="1" applyFont="1" applyFill="1"/>
    <xf numFmtId="2" fontId="0" fillId="0" borderId="0" xfId="0" applyNumberFormat="1" applyFill="1"/>
    <xf numFmtId="2" fontId="3" fillId="0" borderId="0" xfId="0" applyNumberFormat="1" applyFont="1" applyFill="1" applyAlignment="1"/>
    <xf numFmtId="2" fontId="3" fillId="0" borderId="0" xfId="0" applyNumberFormat="1" applyFont="1" applyFill="1" applyAlignment="1"/>
    <xf numFmtId="2" fontId="5" fillId="0" borderId="0" xfId="0" applyNumberFormat="1" applyFont="1" applyFill="1" applyAlignment="1"/>
    <xf numFmtId="2" fontId="6" fillId="0" borderId="0" xfId="0" applyNumberFormat="1" applyFont="1" applyFill="1" applyAlignment="1"/>
    <xf numFmtId="2" fontId="3" fillId="0" borderId="0" xfId="0" applyNumberFormat="1" applyFont="1" applyFill="1"/>
    <xf numFmtId="2" fontId="6" fillId="0" borderId="0" xfId="0" applyNumberFormat="1" applyFont="1" applyFill="1"/>
    <xf numFmtId="2" fontId="5" fillId="0" borderId="0" xfId="0" applyNumberFormat="1" applyFont="1" applyFill="1" applyAlignment="1"/>
    <xf numFmtId="2" fontId="0" fillId="0" borderId="0" xfId="0" applyNumberFormat="1" applyFill="1" applyAlignment="1"/>
    <xf numFmtId="2" fontId="2" fillId="0" borderId="0" xfId="0" applyNumberFormat="1" applyFont="1" applyFill="1"/>
    <xf numFmtId="2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31"/>
  <sheetViews>
    <sheetView tabSelected="1" workbookViewId="0">
      <selection activeCell="H1" sqref="H1"/>
    </sheetView>
  </sheetViews>
  <sheetFormatPr defaultRowHeight="14.4" x14ac:dyDescent="0.3"/>
  <cols>
    <col min="6" max="8" width="12" customWidth="1"/>
    <col min="9" max="9" width="14.5546875" customWidth="1"/>
    <col min="10" max="10" width="14.6640625" customWidth="1"/>
    <col min="11" max="11" width="12.5546875" customWidth="1"/>
    <col min="12" max="14" width="12" customWidth="1"/>
    <col min="15" max="15" width="11.109375" customWidth="1"/>
    <col min="16" max="16" width="14.44140625" customWidth="1"/>
    <col min="22" max="22" width="11.33203125" customWidth="1"/>
    <col min="23" max="23" width="14.109375" customWidth="1"/>
    <col min="29" max="29" width="13.33203125" customWidth="1"/>
  </cols>
  <sheetData>
    <row r="1" spans="1:30" s="15" customFormat="1" x14ac:dyDescent="0.3"/>
    <row r="2" spans="1:30" s="17" customFormat="1" ht="19.8" x14ac:dyDescent="0.35">
      <c r="F2" s="18" t="s">
        <v>6</v>
      </c>
      <c r="G2" s="18"/>
      <c r="H2" s="18"/>
      <c r="I2" s="18"/>
      <c r="J2" s="19"/>
      <c r="M2" s="20"/>
      <c r="N2" s="20"/>
      <c r="S2" s="21"/>
      <c r="T2" s="21"/>
      <c r="U2" s="21"/>
      <c r="V2" s="21"/>
      <c r="W2" s="16"/>
      <c r="X2" s="22"/>
      <c r="AA2" s="23"/>
      <c r="AB2" s="16"/>
    </row>
    <row r="3" spans="1:30" s="17" customFormat="1" ht="18" x14ac:dyDescent="0.35">
      <c r="F3" s="24" t="s">
        <v>9</v>
      </c>
      <c r="G3" s="25"/>
      <c r="H3" s="25"/>
      <c r="I3" s="19"/>
      <c r="J3" s="19"/>
      <c r="L3" s="20" t="s">
        <v>4</v>
      </c>
      <c r="M3" s="20"/>
      <c r="N3" s="20"/>
      <c r="S3" s="24"/>
      <c r="T3" s="25"/>
      <c r="U3" s="25"/>
      <c r="V3" s="19"/>
      <c r="W3" s="19"/>
      <c r="Y3" s="20"/>
    </row>
    <row r="4" spans="1:30" s="17" customFormat="1" ht="15.6" x14ac:dyDescent="0.3">
      <c r="A4" s="16" t="s">
        <v>0</v>
      </c>
      <c r="B4" s="16" t="s">
        <v>16</v>
      </c>
      <c r="C4" s="16" t="s">
        <v>2</v>
      </c>
      <c r="D4" s="16" t="s">
        <v>5</v>
      </c>
      <c r="E4" s="16" t="s">
        <v>10</v>
      </c>
      <c r="F4" s="26">
        <v>1</v>
      </c>
      <c r="G4" s="16">
        <v>2</v>
      </c>
      <c r="H4" s="16">
        <v>3</v>
      </c>
      <c r="I4" s="20" t="s">
        <v>3</v>
      </c>
      <c r="J4" s="16" t="s">
        <v>7</v>
      </c>
      <c r="K4" s="16"/>
      <c r="L4" s="16">
        <v>1</v>
      </c>
      <c r="M4" s="16">
        <v>2</v>
      </c>
      <c r="N4" s="16">
        <v>3</v>
      </c>
      <c r="O4" s="16" t="s">
        <v>3</v>
      </c>
      <c r="P4" s="16" t="s">
        <v>7</v>
      </c>
      <c r="Q4" s="16"/>
      <c r="R4" s="16"/>
      <c r="S4" s="26"/>
      <c r="T4" s="16"/>
      <c r="U4" s="16"/>
      <c r="V4" s="20"/>
      <c r="W4" s="16"/>
      <c r="X4" s="16"/>
      <c r="Y4" s="16"/>
      <c r="Z4" s="16"/>
      <c r="AA4" s="16"/>
      <c r="AB4" s="16"/>
      <c r="AC4" s="16"/>
      <c r="AD4" s="16"/>
    </row>
    <row r="5" spans="1:30" s="17" customFormat="1" x14ac:dyDescent="0.3">
      <c r="A5" s="17">
        <v>1</v>
      </c>
      <c r="B5" s="17">
        <v>12.3</v>
      </c>
      <c r="C5" s="17">
        <v>24.5</v>
      </c>
      <c r="D5" s="17">
        <v>50.05</v>
      </c>
      <c r="E5" s="27" t="s">
        <v>11</v>
      </c>
      <c r="F5" s="17">
        <v>0.53700000000000003</v>
      </c>
      <c r="G5" s="17">
        <v>0.54200000000000004</v>
      </c>
      <c r="H5" s="17">
        <v>0.53400000000000003</v>
      </c>
      <c r="I5" s="17">
        <f>AVERAGE(F5:H5)</f>
        <v>0.53766666666666674</v>
      </c>
      <c r="J5" s="17">
        <f xml:space="preserve"> (I5/0.014*30)-P5</f>
        <v>420.00000000000011</v>
      </c>
      <c r="L5" s="17">
        <v>0.34100000000000003</v>
      </c>
      <c r="M5" s="17">
        <v>0.34100000000000003</v>
      </c>
      <c r="N5" s="17">
        <v>0.34300000000000003</v>
      </c>
      <c r="O5" s="17">
        <f>AVERAGE(L5:N5)</f>
        <v>0.34166666666666673</v>
      </c>
      <c r="P5" s="17">
        <f>O5/0.014*30</f>
        <v>732.14285714285722</v>
      </c>
    </row>
    <row r="6" spans="1:30" s="17" customFormat="1" x14ac:dyDescent="0.3">
      <c r="E6" s="27"/>
    </row>
    <row r="7" spans="1:30" s="17" customFormat="1" x14ac:dyDescent="0.3">
      <c r="A7" s="17">
        <v>2</v>
      </c>
      <c r="B7" s="17">
        <v>10</v>
      </c>
      <c r="C7" s="17">
        <v>16</v>
      </c>
      <c r="D7" s="17">
        <v>0.1</v>
      </c>
      <c r="E7" s="27" t="s">
        <v>11</v>
      </c>
      <c r="F7" s="17">
        <v>2.0059999999999998</v>
      </c>
      <c r="G7" s="17">
        <v>1.9970000000000001</v>
      </c>
      <c r="H7" s="17">
        <v>2</v>
      </c>
      <c r="I7" s="17">
        <f t="shared" ref="I6:I13" si="0">AVERAGE(F7:H7)</f>
        <v>2.0009999999999999</v>
      </c>
      <c r="J7" s="17">
        <f t="shared" ref="J6:J43" si="1" xml:space="preserve"> (I7/0.014*30)-P7</f>
        <v>782.14285714285688</v>
      </c>
      <c r="L7" s="17">
        <v>1.637</v>
      </c>
      <c r="M7" s="17">
        <v>1.641</v>
      </c>
      <c r="N7" s="17">
        <v>1.63</v>
      </c>
      <c r="O7" s="17">
        <f t="shared" ref="O6:O43" si="2">AVERAGE(L7:N7)</f>
        <v>1.6359999999999999</v>
      </c>
      <c r="P7" s="17">
        <f t="shared" ref="P6:P43" si="3">O7/0.014*30</f>
        <v>3505.7142857142853</v>
      </c>
    </row>
    <row r="8" spans="1:30" s="17" customFormat="1" x14ac:dyDescent="0.3">
      <c r="E8" s="27"/>
    </row>
    <row r="9" spans="1:30" s="17" customFormat="1" x14ac:dyDescent="0.3">
      <c r="A9" s="17">
        <v>3</v>
      </c>
      <c r="B9" s="17">
        <v>2</v>
      </c>
      <c r="C9" s="17">
        <v>16</v>
      </c>
      <c r="D9" s="17">
        <v>0.1</v>
      </c>
      <c r="E9" s="27" t="s">
        <v>11</v>
      </c>
      <c r="F9" s="17">
        <v>1.304</v>
      </c>
      <c r="G9" s="17">
        <v>1.3149999999999999</v>
      </c>
      <c r="H9" s="17">
        <v>1.321</v>
      </c>
      <c r="I9" s="17">
        <f t="shared" si="0"/>
        <v>1.3133333333333332</v>
      </c>
      <c r="J9" s="17">
        <f t="shared" si="1"/>
        <v>552.85714285714175</v>
      </c>
      <c r="L9" s="17">
        <v>1.048</v>
      </c>
      <c r="M9" s="17">
        <v>1.052</v>
      </c>
      <c r="N9" s="17">
        <v>1.0660000000000001</v>
      </c>
      <c r="O9" s="17">
        <f t="shared" si="2"/>
        <v>1.0553333333333335</v>
      </c>
      <c r="P9" s="17">
        <f t="shared" si="3"/>
        <v>2261.428571428572</v>
      </c>
    </row>
    <row r="10" spans="1:30" s="17" customFormat="1" x14ac:dyDescent="0.3">
      <c r="E10" s="27"/>
    </row>
    <row r="11" spans="1:30" s="17" customFormat="1" x14ac:dyDescent="0.3">
      <c r="A11" s="17">
        <v>4</v>
      </c>
      <c r="B11" s="17">
        <v>2</v>
      </c>
      <c r="C11" s="17">
        <v>16</v>
      </c>
      <c r="D11" s="17">
        <v>100</v>
      </c>
      <c r="E11" s="27" t="s">
        <v>11</v>
      </c>
      <c r="F11" s="17">
        <v>1.113</v>
      </c>
      <c r="G11" s="17">
        <v>1.125</v>
      </c>
      <c r="H11" s="17">
        <v>1.1180000000000001</v>
      </c>
      <c r="I11" s="17">
        <f t="shared" si="0"/>
        <v>1.1186666666666667</v>
      </c>
      <c r="J11" s="17">
        <f t="shared" si="1"/>
        <v>256.42857142857156</v>
      </c>
      <c r="L11" s="17">
        <v>0.99399999999999999</v>
      </c>
      <c r="M11" s="17">
        <v>1.004</v>
      </c>
      <c r="N11" s="17">
        <v>0.999</v>
      </c>
      <c r="O11" s="17">
        <f t="shared" si="2"/>
        <v>0.999</v>
      </c>
      <c r="P11" s="17">
        <f t="shared" si="3"/>
        <v>2140.7142857142858</v>
      </c>
    </row>
    <row r="12" spans="1:30" s="17" customFormat="1" x14ac:dyDescent="0.3">
      <c r="E12" s="27"/>
    </row>
    <row r="13" spans="1:30" s="17" customFormat="1" x14ac:dyDescent="0.3">
      <c r="A13" s="17">
        <v>5</v>
      </c>
      <c r="B13" s="17">
        <v>6</v>
      </c>
      <c r="C13" s="17">
        <v>24.5</v>
      </c>
      <c r="D13" s="17">
        <v>50.05</v>
      </c>
      <c r="E13" s="27" t="s">
        <v>11</v>
      </c>
      <c r="F13" s="17">
        <v>0.59799999999999998</v>
      </c>
      <c r="G13" s="17">
        <v>0.59599999999999997</v>
      </c>
      <c r="H13" s="17">
        <v>0.59899999999999998</v>
      </c>
      <c r="I13" s="17">
        <f t="shared" si="0"/>
        <v>0.59766666666666668</v>
      </c>
      <c r="J13" s="17">
        <f t="shared" si="1"/>
        <v>264.28571428571445</v>
      </c>
      <c r="L13" s="17">
        <v>0.47299999999999998</v>
      </c>
      <c r="M13" s="17">
        <v>0.47599999999999998</v>
      </c>
      <c r="N13" s="17">
        <v>0.47399999999999998</v>
      </c>
      <c r="O13" s="17">
        <f t="shared" si="2"/>
        <v>0.47433333333333333</v>
      </c>
      <c r="P13" s="17">
        <f t="shared" si="3"/>
        <v>1016.4285714285713</v>
      </c>
    </row>
    <row r="14" spans="1:30" s="17" customFormat="1" x14ac:dyDescent="0.3">
      <c r="E14" s="27"/>
    </row>
    <row r="15" spans="1:30" s="17" customFormat="1" x14ac:dyDescent="0.3">
      <c r="A15" s="17">
        <v>6</v>
      </c>
      <c r="B15" s="17">
        <v>6</v>
      </c>
      <c r="C15" s="17">
        <v>24.5</v>
      </c>
      <c r="D15" s="26">
        <v>-33.96</v>
      </c>
      <c r="E15" s="27" t="s">
        <v>11</v>
      </c>
      <c r="F15" s="27" t="s">
        <v>12</v>
      </c>
      <c r="G15" s="27" t="s">
        <v>12</v>
      </c>
      <c r="H15" s="27" t="s">
        <v>12</v>
      </c>
      <c r="I15" s="27" t="s">
        <v>12</v>
      </c>
      <c r="J15" s="27" t="s">
        <v>12</v>
      </c>
      <c r="K15" s="27"/>
      <c r="L15" s="27" t="s">
        <v>12</v>
      </c>
      <c r="M15" s="27" t="s">
        <v>12</v>
      </c>
      <c r="N15" s="27" t="s">
        <v>12</v>
      </c>
      <c r="O15" s="27" t="s">
        <v>12</v>
      </c>
      <c r="P15" s="27" t="s">
        <v>12</v>
      </c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1:30" s="17" customFormat="1" x14ac:dyDescent="0.3">
      <c r="E16" s="27"/>
    </row>
    <row r="17" spans="1:28" s="17" customFormat="1" x14ac:dyDescent="0.3">
      <c r="A17" s="17">
        <v>7</v>
      </c>
      <c r="B17" s="26">
        <v>-0.73</v>
      </c>
      <c r="C17" s="17">
        <v>24.5</v>
      </c>
      <c r="D17" s="17">
        <v>50.05</v>
      </c>
      <c r="E17" s="27" t="s">
        <v>11</v>
      </c>
      <c r="F17" s="27" t="s">
        <v>12</v>
      </c>
      <c r="G17" s="27" t="s">
        <v>12</v>
      </c>
      <c r="H17" s="27" t="s">
        <v>12</v>
      </c>
      <c r="I17" s="27" t="s">
        <v>12</v>
      </c>
      <c r="J17" s="27" t="s">
        <v>12</v>
      </c>
      <c r="K17" s="27"/>
      <c r="L17" s="27" t="s">
        <v>12</v>
      </c>
      <c r="M17" s="27" t="s">
        <v>12</v>
      </c>
      <c r="N17" s="27" t="s">
        <v>12</v>
      </c>
      <c r="O17" s="27" t="s">
        <v>12</v>
      </c>
      <c r="P17" s="27" t="s">
        <v>12</v>
      </c>
      <c r="S17" s="27"/>
      <c r="T17" s="27"/>
      <c r="U17" s="27"/>
      <c r="V17" s="27"/>
      <c r="W17" s="27"/>
      <c r="X17" s="27"/>
      <c r="Y17" s="27"/>
      <c r="Z17" s="27"/>
      <c r="AA17" s="27"/>
      <c r="AB17" s="27"/>
    </row>
    <row r="18" spans="1:28" s="17" customFormat="1" x14ac:dyDescent="0.3">
      <c r="E18" s="27"/>
    </row>
    <row r="19" spans="1:28" s="17" customFormat="1" x14ac:dyDescent="0.3">
      <c r="A19" s="17">
        <v>8</v>
      </c>
      <c r="B19" s="17">
        <v>2</v>
      </c>
      <c r="C19" s="17">
        <v>33</v>
      </c>
      <c r="D19" s="17">
        <v>0.1</v>
      </c>
      <c r="E19" s="27" t="s">
        <v>11</v>
      </c>
      <c r="F19" s="17">
        <v>2.0059999999999998</v>
      </c>
      <c r="G19" s="17">
        <v>1.9970000000000001</v>
      </c>
      <c r="H19" s="17">
        <v>2</v>
      </c>
      <c r="I19" s="17">
        <f>AVERAGE(F19:H19)</f>
        <v>2.0009999999999999</v>
      </c>
      <c r="J19" s="17">
        <f t="shared" si="1"/>
        <v>782.14285714285688</v>
      </c>
      <c r="L19" s="17">
        <v>1.637</v>
      </c>
      <c r="M19" s="17">
        <v>1.641</v>
      </c>
      <c r="N19" s="17">
        <v>1.63</v>
      </c>
      <c r="O19" s="17">
        <f t="shared" si="2"/>
        <v>1.6359999999999999</v>
      </c>
      <c r="P19" s="17">
        <f t="shared" si="3"/>
        <v>3505.7142857142853</v>
      </c>
    </row>
    <row r="20" spans="1:28" s="17" customFormat="1" x14ac:dyDescent="0.3">
      <c r="E20" s="27"/>
    </row>
    <row r="21" spans="1:28" s="17" customFormat="1" x14ac:dyDescent="0.3">
      <c r="A21" s="17">
        <v>9</v>
      </c>
      <c r="B21" s="17">
        <v>6</v>
      </c>
      <c r="C21" s="17">
        <v>24.5</v>
      </c>
      <c r="D21" s="17">
        <v>50.05</v>
      </c>
      <c r="E21" s="27" t="s">
        <v>11</v>
      </c>
      <c r="F21" s="17">
        <v>0.59799999999999998</v>
      </c>
      <c r="G21" s="17">
        <v>0.59599999999999997</v>
      </c>
      <c r="H21" s="17">
        <v>0.59899999999999998</v>
      </c>
      <c r="I21" s="17">
        <f t="shared" ref="I20:I25" si="4">AVERAGE(F21:H21)</f>
        <v>0.59766666666666668</v>
      </c>
      <c r="J21" s="17">
        <f t="shared" si="1"/>
        <v>264.28571428571445</v>
      </c>
      <c r="L21" s="17">
        <v>0.47299999999999998</v>
      </c>
      <c r="M21" s="17">
        <v>0.47599999999999998</v>
      </c>
      <c r="N21" s="17">
        <v>0.47399999999999998</v>
      </c>
      <c r="O21" s="17">
        <f t="shared" si="2"/>
        <v>0.47433333333333333</v>
      </c>
      <c r="P21" s="17">
        <f t="shared" si="3"/>
        <v>1016.4285714285713</v>
      </c>
    </row>
    <row r="22" spans="1:28" s="17" customFormat="1" x14ac:dyDescent="0.3">
      <c r="E22" s="27"/>
    </row>
    <row r="23" spans="1:28" s="17" customFormat="1" x14ac:dyDescent="0.3">
      <c r="A23" s="17">
        <v>10</v>
      </c>
      <c r="B23" s="17">
        <v>6</v>
      </c>
      <c r="C23" s="17">
        <v>24.5</v>
      </c>
      <c r="D23" s="17">
        <v>50.05</v>
      </c>
      <c r="E23" s="27" t="s">
        <v>11</v>
      </c>
      <c r="F23" s="17">
        <v>0.59799999999999998</v>
      </c>
      <c r="G23" s="17">
        <v>0.59599999999999997</v>
      </c>
      <c r="H23" s="17">
        <v>0.59899999999999998</v>
      </c>
      <c r="I23" s="17">
        <f t="shared" si="4"/>
        <v>0.59766666666666668</v>
      </c>
      <c r="J23" s="17">
        <f t="shared" si="1"/>
        <v>264.28571428571445</v>
      </c>
      <c r="L23" s="17">
        <v>0.47299999999999998</v>
      </c>
      <c r="M23" s="17">
        <v>0.47599999999999998</v>
      </c>
      <c r="N23" s="17">
        <v>0.47399999999999998</v>
      </c>
      <c r="O23" s="17">
        <f t="shared" si="2"/>
        <v>0.47433333333333333</v>
      </c>
      <c r="P23" s="17">
        <f t="shared" si="3"/>
        <v>1016.4285714285713</v>
      </c>
    </row>
    <row r="24" spans="1:28" s="17" customFormat="1" x14ac:dyDescent="0.3">
      <c r="E24" s="27"/>
    </row>
    <row r="25" spans="1:28" s="17" customFormat="1" x14ac:dyDescent="0.3">
      <c r="A25" s="17">
        <v>11</v>
      </c>
      <c r="B25" s="17">
        <v>10</v>
      </c>
      <c r="C25" s="17">
        <v>16</v>
      </c>
      <c r="D25" s="17">
        <v>100</v>
      </c>
      <c r="E25" s="27" t="s">
        <v>11</v>
      </c>
      <c r="F25" s="17">
        <v>0.35199999999999998</v>
      </c>
      <c r="G25" s="17">
        <v>0.34799999999999998</v>
      </c>
      <c r="H25" s="17">
        <v>0.35499999999999998</v>
      </c>
      <c r="I25" s="17">
        <f t="shared" si="4"/>
        <v>0.35166666666666663</v>
      </c>
      <c r="J25" s="17">
        <f t="shared" si="1"/>
        <v>194.28571428571433</v>
      </c>
      <c r="L25" s="17">
        <v>0.252</v>
      </c>
      <c r="M25" s="17">
        <v>0.26900000000000002</v>
      </c>
      <c r="N25" s="17">
        <v>0.26200000000000001</v>
      </c>
      <c r="O25" s="17">
        <f t="shared" si="2"/>
        <v>0.26100000000000001</v>
      </c>
      <c r="P25" s="17">
        <f t="shared" si="3"/>
        <v>559.28571428571422</v>
      </c>
    </row>
    <row r="26" spans="1:28" s="17" customFormat="1" x14ac:dyDescent="0.3">
      <c r="E26" s="27"/>
    </row>
    <row r="27" spans="1:28" s="17" customFormat="1" x14ac:dyDescent="0.3">
      <c r="A27" s="17">
        <v>12</v>
      </c>
      <c r="B27" s="17">
        <v>6</v>
      </c>
      <c r="C27" s="17">
        <v>24.5</v>
      </c>
      <c r="D27" s="17">
        <v>134.06</v>
      </c>
      <c r="E27" s="27" t="s">
        <v>11</v>
      </c>
      <c r="F27" s="27" t="s">
        <v>12</v>
      </c>
      <c r="G27" s="27" t="s">
        <v>12</v>
      </c>
      <c r="H27" s="27" t="s">
        <v>12</v>
      </c>
      <c r="I27" s="27" t="s">
        <v>12</v>
      </c>
      <c r="J27" s="27" t="s">
        <v>12</v>
      </c>
      <c r="K27" s="27" t="s">
        <v>12</v>
      </c>
      <c r="L27" s="27" t="s">
        <v>12</v>
      </c>
      <c r="M27" s="27" t="s">
        <v>12</v>
      </c>
      <c r="N27" s="27" t="s">
        <v>12</v>
      </c>
      <c r="S27" s="27"/>
      <c r="T27" s="27"/>
      <c r="U27" s="27"/>
      <c r="V27" s="27"/>
      <c r="W27" s="27"/>
      <c r="X27" s="27"/>
      <c r="Y27" s="27"/>
      <c r="Z27" s="27"/>
      <c r="AA27" s="27"/>
      <c r="AB27" s="27"/>
    </row>
    <row r="28" spans="1:28" s="17" customFormat="1" x14ac:dyDescent="0.3">
      <c r="E28" s="27"/>
    </row>
    <row r="29" spans="1:28" s="17" customFormat="1" x14ac:dyDescent="0.3">
      <c r="A29" s="17">
        <v>13</v>
      </c>
      <c r="B29" s="17">
        <v>10</v>
      </c>
      <c r="C29" s="17">
        <v>33</v>
      </c>
      <c r="D29" s="17">
        <v>100</v>
      </c>
      <c r="E29" s="27" t="s">
        <v>11</v>
      </c>
      <c r="F29" s="17">
        <v>1.6679999999999999</v>
      </c>
      <c r="G29" s="17">
        <v>1.6830000000000001</v>
      </c>
      <c r="H29" s="17">
        <v>1.6639999999999999</v>
      </c>
      <c r="I29" s="17">
        <f>AVERAGE(F29:H29)</f>
        <v>1.6716666666666666</v>
      </c>
      <c r="J29" s="17">
        <f t="shared" si="1"/>
        <v>443.57142857142844</v>
      </c>
      <c r="L29" s="17">
        <v>1.474</v>
      </c>
      <c r="M29" s="17">
        <v>1.4490000000000001</v>
      </c>
      <c r="N29" s="17">
        <v>1.4710000000000001</v>
      </c>
      <c r="O29" s="17">
        <f t="shared" si="2"/>
        <v>1.4646666666666668</v>
      </c>
      <c r="P29" s="17">
        <f t="shared" si="3"/>
        <v>3138.5714285714284</v>
      </c>
    </row>
    <row r="30" spans="1:28" s="17" customFormat="1" x14ac:dyDescent="0.3">
      <c r="E30" s="27"/>
    </row>
    <row r="31" spans="1:28" s="17" customFormat="1" x14ac:dyDescent="0.3">
      <c r="A31" s="17">
        <v>14</v>
      </c>
      <c r="B31" s="17">
        <v>6</v>
      </c>
      <c r="C31" s="17">
        <v>38.799999999999997</v>
      </c>
      <c r="D31" s="17">
        <v>50.05</v>
      </c>
      <c r="E31" s="27" t="s">
        <v>11</v>
      </c>
      <c r="F31" s="27" t="s">
        <v>12</v>
      </c>
      <c r="G31" s="27" t="s">
        <v>12</v>
      </c>
      <c r="H31" s="27" t="s">
        <v>12</v>
      </c>
      <c r="I31" s="27" t="s">
        <v>12</v>
      </c>
      <c r="J31" s="27" t="s">
        <v>12</v>
      </c>
      <c r="K31" s="27" t="s">
        <v>12</v>
      </c>
      <c r="L31" s="27" t="s">
        <v>12</v>
      </c>
      <c r="M31" s="27" t="s">
        <v>12</v>
      </c>
      <c r="N31" s="27" t="s">
        <v>12</v>
      </c>
      <c r="O31" s="27" t="s">
        <v>12</v>
      </c>
      <c r="P31" s="27" t="s">
        <v>12</v>
      </c>
      <c r="S31" s="27"/>
      <c r="T31" s="27"/>
      <c r="U31" s="27"/>
      <c r="V31" s="27"/>
      <c r="W31" s="27"/>
      <c r="X31" s="27"/>
      <c r="Y31" s="27"/>
      <c r="Z31" s="27"/>
      <c r="AA31" s="27"/>
      <c r="AB31" s="27"/>
    </row>
    <row r="32" spans="1:28" s="17" customFormat="1" x14ac:dyDescent="0.3">
      <c r="E32" s="27"/>
    </row>
    <row r="33" spans="1:30" s="17" customFormat="1" x14ac:dyDescent="0.3">
      <c r="A33" s="17">
        <v>15</v>
      </c>
      <c r="B33" s="17">
        <v>6</v>
      </c>
      <c r="C33" s="17">
        <v>10.199999999999999</v>
      </c>
      <c r="D33" s="17">
        <v>50.05</v>
      </c>
      <c r="E33" s="27" t="s">
        <v>11</v>
      </c>
      <c r="F33" s="17">
        <v>0.46</v>
      </c>
      <c r="G33" s="17">
        <v>0.45300000000000001</v>
      </c>
      <c r="H33" s="17">
        <v>0.45500000000000002</v>
      </c>
      <c r="I33" s="17">
        <f>AVERAGE(F33:H33)</f>
        <v>0.45600000000000002</v>
      </c>
      <c r="J33" s="17">
        <f t="shared" si="1"/>
        <v>-150</v>
      </c>
      <c r="L33" s="17">
        <v>0.52500000000000002</v>
      </c>
      <c r="M33" s="17">
        <v>0.53100000000000003</v>
      </c>
      <c r="N33" s="17">
        <v>0.52200000000000002</v>
      </c>
      <c r="O33" s="17">
        <f t="shared" si="2"/>
        <v>0.52600000000000002</v>
      </c>
      <c r="P33" s="17">
        <f t="shared" si="3"/>
        <v>1127.1428571428571</v>
      </c>
    </row>
    <row r="34" spans="1:30" s="17" customFormat="1" x14ac:dyDescent="0.3">
      <c r="E34" s="27"/>
    </row>
    <row r="35" spans="1:30" s="17" customFormat="1" x14ac:dyDescent="0.3">
      <c r="A35" s="17">
        <v>16</v>
      </c>
      <c r="B35" s="17">
        <v>10</v>
      </c>
      <c r="C35" s="17">
        <v>33</v>
      </c>
      <c r="D35" s="17">
        <v>0.1</v>
      </c>
      <c r="E35" s="27" t="s">
        <v>11</v>
      </c>
      <c r="F35" s="17">
        <v>1.7689999999999999</v>
      </c>
      <c r="G35" s="17">
        <v>1.726</v>
      </c>
      <c r="H35" s="17">
        <v>1.73</v>
      </c>
      <c r="I35" s="17">
        <f t="shared" ref="I34:I43" si="5">AVERAGE(F35:H35)</f>
        <v>1.7416666666666665</v>
      </c>
      <c r="J35" s="17">
        <f t="shared" si="1"/>
        <v>510.71428571428532</v>
      </c>
      <c r="L35" s="17">
        <v>1.5109999999999999</v>
      </c>
      <c r="M35" s="17">
        <v>1.5009999999999999</v>
      </c>
      <c r="N35" s="17">
        <v>1.498</v>
      </c>
      <c r="O35" s="17">
        <f t="shared" si="2"/>
        <v>1.5033333333333332</v>
      </c>
      <c r="P35" s="17">
        <f t="shared" si="3"/>
        <v>3221.4285714285711</v>
      </c>
    </row>
    <row r="36" spans="1:30" s="17" customFormat="1" x14ac:dyDescent="0.3">
      <c r="E36" s="27"/>
    </row>
    <row r="37" spans="1:30" s="17" customFormat="1" x14ac:dyDescent="0.3">
      <c r="A37" s="17">
        <v>17</v>
      </c>
      <c r="B37" s="17">
        <v>6</v>
      </c>
      <c r="C37" s="17">
        <v>24.5</v>
      </c>
      <c r="D37" s="17">
        <v>50.05</v>
      </c>
      <c r="E37" s="27" t="s">
        <v>11</v>
      </c>
      <c r="F37" s="17">
        <v>0.59799999999999998</v>
      </c>
      <c r="G37" s="17">
        <v>0.59599999999999997</v>
      </c>
      <c r="H37" s="17">
        <v>0.59899999999999998</v>
      </c>
      <c r="I37" s="17">
        <f t="shared" si="5"/>
        <v>0.59766666666666668</v>
      </c>
      <c r="J37" s="17">
        <f t="shared" si="1"/>
        <v>264.28571428571445</v>
      </c>
      <c r="L37" s="17">
        <v>0.47299999999999998</v>
      </c>
      <c r="M37" s="17">
        <v>0.47599999999999998</v>
      </c>
      <c r="N37" s="17">
        <v>0.47399999999999998</v>
      </c>
      <c r="O37" s="17">
        <f t="shared" si="2"/>
        <v>0.47433333333333333</v>
      </c>
      <c r="P37" s="17">
        <f t="shared" si="3"/>
        <v>1016.4285714285713</v>
      </c>
    </row>
    <row r="38" spans="1:30" s="17" customFormat="1" x14ac:dyDescent="0.3">
      <c r="E38" s="27"/>
    </row>
    <row r="39" spans="1:30" s="17" customFormat="1" x14ac:dyDescent="0.3">
      <c r="A39" s="17">
        <v>18</v>
      </c>
      <c r="B39" s="17">
        <v>6</v>
      </c>
      <c r="C39" s="17">
        <v>24.5</v>
      </c>
      <c r="D39" s="17">
        <v>50.05</v>
      </c>
      <c r="E39" s="27" t="s">
        <v>11</v>
      </c>
      <c r="F39" s="17">
        <v>0.59799999999999998</v>
      </c>
      <c r="G39" s="17">
        <v>0.59599999999999997</v>
      </c>
      <c r="H39" s="17">
        <v>0.59899999999999998</v>
      </c>
      <c r="I39" s="17">
        <f t="shared" si="5"/>
        <v>0.59766666666666668</v>
      </c>
      <c r="J39" s="17">
        <f t="shared" si="1"/>
        <v>264.28571428571445</v>
      </c>
      <c r="L39" s="17">
        <v>0.47299999999999998</v>
      </c>
      <c r="M39" s="17">
        <v>0.47599999999999998</v>
      </c>
      <c r="N39" s="17">
        <v>0.47399999999999998</v>
      </c>
      <c r="O39" s="17">
        <f t="shared" si="2"/>
        <v>0.47433333333333333</v>
      </c>
      <c r="P39" s="17">
        <f t="shared" si="3"/>
        <v>1016.4285714285713</v>
      </c>
    </row>
    <row r="40" spans="1:30" s="17" customFormat="1" x14ac:dyDescent="0.3">
      <c r="E40" s="27"/>
    </row>
    <row r="41" spans="1:30" s="17" customFormat="1" x14ac:dyDescent="0.3">
      <c r="A41" s="17">
        <v>19</v>
      </c>
      <c r="B41" s="17">
        <v>2</v>
      </c>
      <c r="C41" s="17">
        <v>33</v>
      </c>
      <c r="D41" s="17">
        <v>100</v>
      </c>
      <c r="E41" s="27" t="s">
        <v>11</v>
      </c>
      <c r="F41" s="17">
        <v>1.8919999999999999</v>
      </c>
      <c r="G41" s="17">
        <v>1.8959999999999999</v>
      </c>
      <c r="H41" s="17">
        <v>1.891</v>
      </c>
      <c r="I41" s="17">
        <f t="shared" si="5"/>
        <v>1.893</v>
      </c>
      <c r="J41" s="17">
        <f t="shared" si="1"/>
        <v>432.14285714285734</v>
      </c>
      <c r="L41" s="17">
        <v>1.698</v>
      </c>
      <c r="M41" s="17">
        <v>1.6859999999999999</v>
      </c>
      <c r="N41" s="17">
        <v>1.69</v>
      </c>
      <c r="O41" s="17">
        <f t="shared" si="2"/>
        <v>1.6913333333333334</v>
      </c>
      <c r="P41" s="17">
        <f t="shared" si="3"/>
        <v>3624.2857142857142</v>
      </c>
    </row>
    <row r="42" spans="1:30" s="17" customFormat="1" x14ac:dyDescent="0.3">
      <c r="E42" s="27"/>
    </row>
    <row r="43" spans="1:30" s="17" customFormat="1" x14ac:dyDescent="0.3">
      <c r="A43" s="17">
        <v>20</v>
      </c>
      <c r="B43" s="17">
        <v>6</v>
      </c>
      <c r="C43" s="17">
        <v>24.5</v>
      </c>
      <c r="D43" s="17">
        <v>50.05</v>
      </c>
      <c r="E43" s="27" t="s">
        <v>11</v>
      </c>
      <c r="F43" s="17">
        <v>0.59799999999999998</v>
      </c>
      <c r="G43" s="17">
        <v>0.59599999999999997</v>
      </c>
      <c r="H43" s="17">
        <v>0.59899999999999998</v>
      </c>
      <c r="I43" s="17">
        <f t="shared" si="5"/>
        <v>0.59766666666666668</v>
      </c>
      <c r="J43" s="17">
        <f t="shared" si="1"/>
        <v>264.28571428571445</v>
      </c>
      <c r="L43" s="17">
        <v>0.47299999999999998</v>
      </c>
      <c r="M43" s="17">
        <v>0.47599999999999998</v>
      </c>
      <c r="N43" s="17">
        <v>0.47399999999999998</v>
      </c>
      <c r="O43" s="17">
        <f t="shared" si="2"/>
        <v>0.47433333333333333</v>
      </c>
      <c r="P43" s="17">
        <f t="shared" si="3"/>
        <v>1016.4285714285713</v>
      </c>
    </row>
    <row r="44" spans="1:30" s="17" customFormat="1" x14ac:dyDescent="0.3"/>
    <row r="45" spans="1:30" s="17" customFormat="1" x14ac:dyDescent="0.3"/>
    <row r="46" spans="1:30" s="17" customFormat="1" ht="19.8" x14ac:dyDescent="0.35">
      <c r="F46" s="18" t="s">
        <v>13</v>
      </c>
      <c r="G46" s="25"/>
      <c r="H46" s="25"/>
      <c r="S46" s="18"/>
      <c r="T46" s="18"/>
      <c r="U46" s="18"/>
      <c r="V46" s="21"/>
      <c r="W46" s="21"/>
      <c r="X46" s="21"/>
      <c r="Y46" s="21"/>
    </row>
    <row r="47" spans="1:30" s="17" customFormat="1" ht="18" x14ac:dyDescent="0.35">
      <c r="F47" s="24" t="s">
        <v>9</v>
      </c>
      <c r="G47" s="25"/>
      <c r="H47" s="25"/>
      <c r="L47" s="20" t="s">
        <v>4</v>
      </c>
      <c r="S47" s="24"/>
      <c r="T47" s="25"/>
      <c r="U47" s="25"/>
      <c r="V47" s="19"/>
      <c r="W47" s="19"/>
      <c r="Y47" s="20"/>
    </row>
    <row r="48" spans="1:30" s="17" customFormat="1" ht="15.6" x14ac:dyDescent="0.3">
      <c r="A48" s="16" t="s">
        <v>0</v>
      </c>
      <c r="B48" s="16" t="s">
        <v>1</v>
      </c>
      <c r="C48" s="16" t="s">
        <v>2</v>
      </c>
      <c r="D48" s="16" t="s">
        <v>5</v>
      </c>
      <c r="E48" s="16" t="s">
        <v>10</v>
      </c>
      <c r="F48" s="26">
        <v>1</v>
      </c>
      <c r="G48" s="16">
        <v>2</v>
      </c>
      <c r="H48" s="16">
        <v>3</v>
      </c>
      <c r="I48" s="16" t="s">
        <v>3</v>
      </c>
      <c r="J48" s="16" t="s">
        <v>7</v>
      </c>
      <c r="K48" s="16"/>
      <c r="L48" s="16">
        <v>1</v>
      </c>
      <c r="M48" s="16">
        <v>2</v>
      </c>
      <c r="N48" s="16">
        <v>3</v>
      </c>
      <c r="O48" s="16" t="s">
        <v>15</v>
      </c>
      <c r="P48" s="16" t="s">
        <v>7</v>
      </c>
      <c r="Q48" s="16"/>
      <c r="R48" s="16"/>
      <c r="S48" s="26"/>
      <c r="T48" s="16"/>
      <c r="U48" s="16"/>
      <c r="V48" s="20"/>
      <c r="W48" s="16"/>
      <c r="X48" s="16"/>
      <c r="Y48" s="16"/>
      <c r="Z48" s="16"/>
      <c r="AA48" s="16"/>
      <c r="AB48" s="16"/>
      <c r="AC48" s="16"/>
      <c r="AD48" s="16" t="s">
        <v>8</v>
      </c>
    </row>
    <row r="49" spans="1:27" s="17" customFormat="1" x14ac:dyDescent="0.3">
      <c r="A49" s="17">
        <v>1</v>
      </c>
      <c r="B49" s="17">
        <v>12.3</v>
      </c>
      <c r="C49" s="17">
        <v>24.5</v>
      </c>
      <c r="D49" s="17">
        <v>50.05</v>
      </c>
      <c r="E49" s="27" t="s">
        <v>14</v>
      </c>
      <c r="F49" s="17">
        <v>0.122</v>
      </c>
      <c r="G49" s="17">
        <v>0.13200000000000001</v>
      </c>
      <c r="H49" s="17">
        <v>0.13200000000000001</v>
      </c>
      <c r="I49" s="17">
        <f>SUM(F49:H49)</f>
        <v>0.38600000000000001</v>
      </c>
      <c r="J49" s="17">
        <f xml:space="preserve"> ((I49/0.016*300)-P49)</f>
        <v>5475</v>
      </c>
      <c r="L49" s="17">
        <v>9.1999999999999998E-2</v>
      </c>
      <c r="M49" s="17">
        <v>9.6000000000000002E-2</v>
      </c>
      <c r="N49" s="17">
        <v>9.4E-2</v>
      </c>
      <c r="O49" s="17">
        <f>AVERAGE(L49:N49)</f>
        <v>9.4000000000000014E-2</v>
      </c>
      <c r="P49" s="17">
        <f>O49/0.016*300</f>
        <v>1762.5000000000002</v>
      </c>
    </row>
    <row r="50" spans="1:27" s="17" customFormat="1" x14ac:dyDescent="0.3">
      <c r="E50" s="27"/>
    </row>
    <row r="51" spans="1:27" s="17" customFormat="1" x14ac:dyDescent="0.3">
      <c r="A51" s="17">
        <v>2</v>
      </c>
      <c r="B51" s="17">
        <v>10</v>
      </c>
      <c r="C51" s="17">
        <v>16</v>
      </c>
      <c r="D51" s="17">
        <v>0.1</v>
      </c>
      <c r="E51" s="27" t="s">
        <v>14</v>
      </c>
      <c r="F51" s="17">
        <v>0.52400000000000002</v>
      </c>
      <c r="G51" s="17">
        <v>0.52800000000000002</v>
      </c>
      <c r="H51" s="17">
        <v>0.41099999999999998</v>
      </c>
      <c r="I51" s="17">
        <f t="shared" ref="I50:I57" si="6">SUM(F51:H51)</f>
        <v>1.4630000000000001</v>
      </c>
      <c r="J51" s="17">
        <f t="shared" ref="J50:J87" si="7" xml:space="preserve"> ((I51/0.016*300)-P51)</f>
        <v>20600</v>
      </c>
      <c r="L51" s="17">
        <v>0.39500000000000002</v>
      </c>
      <c r="M51" s="17">
        <v>0.30199999999999999</v>
      </c>
      <c r="N51" s="17">
        <v>0.39600000000000002</v>
      </c>
      <c r="O51" s="17">
        <f t="shared" ref="O50:O87" si="8">AVERAGE(L51:N51)</f>
        <v>0.36433333333333334</v>
      </c>
      <c r="P51" s="17">
        <f t="shared" ref="P50:P87" si="9">O51/0.016*300</f>
        <v>6831.25</v>
      </c>
    </row>
    <row r="52" spans="1:27" s="17" customFormat="1" x14ac:dyDescent="0.3">
      <c r="E52" s="27"/>
    </row>
    <row r="53" spans="1:27" s="17" customFormat="1" x14ac:dyDescent="0.3">
      <c r="A53" s="17">
        <v>3</v>
      </c>
      <c r="B53" s="17">
        <v>2</v>
      </c>
      <c r="C53" s="17">
        <v>16</v>
      </c>
      <c r="D53" s="17">
        <v>0.1</v>
      </c>
      <c r="E53" s="27" t="s">
        <v>14</v>
      </c>
      <c r="F53" s="17">
        <v>0.77500000000000002</v>
      </c>
      <c r="G53" s="17">
        <v>0.77900000000000003</v>
      </c>
      <c r="H53" s="17">
        <v>0.76400000000000001</v>
      </c>
      <c r="I53" s="17">
        <f t="shared" si="6"/>
        <v>2.3180000000000001</v>
      </c>
      <c r="J53" s="17">
        <f t="shared" si="7"/>
        <v>33050</v>
      </c>
      <c r="L53" s="17">
        <v>0.55500000000000005</v>
      </c>
      <c r="M53" s="17">
        <v>0.55600000000000005</v>
      </c>
      <c r="N53" s="17">
        <v>0.55500000000000005</v>
      </c>
      <c r="O53" s="17">
        <f t="shared" si="8"/>
        <v>0.55533333333333346</v>
      </c>
      <c r="P53" s="17">
        <f t="shared" si="9"/>
        <v>10412.500000000004</v>
      </c>
    </row>
    <row r="54" spans="1:27" s="17" customFormat="1" x14ac:dyDescent="0.3">
      <c r="E54" s="27"/>
    </row>
    <row r="55" spans="1:27" s="17" customFormat="1" x14ac:dyDescent="0.3">
      <c r="A55" s="17">
        <v>4</v>
      </c>
      <c r="B55" s="17">
        <v>2</v>
      </c>
      <c r="C55" s="17">
        <v>16</v>
      </c>
      <c r="D55" s="17">
        <v>100</v>
      </c>
      <c r="E55" s="27" t="s">
        <v>14</v>
      </c>
      <c r="F55" s="17">
        <v>0.77500000000000002</v>
      </c>
      <c r="G55" s="17">
        <v>0.77900000000000003</v>
      </c>
      <c r="H55" s="17">
        <v>0.76400000000000001</v>
      </c>
      <c r="I55" s="17">
        <f t="shared" si="6"/>
        <v>2.3180000000000001</v>
      </c>
      <c r="J55" s="17">
        <f t="shared" si="7"/>
        <v>33050</v>
      </c>
      <c r="L55" s="17">
        <v>0.55500000000000005</v>
      </c>
      <c r="M55" s="17">
        <v>0.55600000000000005</v>
      </c>
      <c r="N55" s="17">
        <v>0.55500000000000005</v>
      </c>
      <c r="O55" s="17">
        <f t="shared" si="8"/>
        <v>0.55533333333333346</v>
      </c>
      <c r="P55" s="17">
        <f t="shared" si="9"/>
        <v>10412.500000000004</v>
      </c>
    </row>
    <row r="56" spans="1:27" s="17" customFormat="1" x14ac:dyDescent="0.3">
      <c r="E56" s="27"/>
    </row>
    <row r="57" spans="1:27" s="17" customFormat="1" x14ac:dyDescent="0.3">
      <c r="A57" s="17">
        <v>5</v>
      </c>
      <c r="B57" s="17">
        <v>6</v>
      </c>
      <c r="C57" s="17">
        <v>24.5</v>
      </c>
      <c r="D57" s="17">
        <v>50.05</v>
      </c>
      <c r="E57" s="27" t="s">
        <v>14</v>
      </c>
      <c r="F57" s="17">
        <v>0.184</v>
      </c>
      <c r="G57" s="17">
        <v>0.182</v>
      </c>
      <c r="H57" s="17">
        <v>0.17899999999999999</v>
      </c>
      <c r="I57" s="17">
        <f t="shared" si="6"/>
        <v>0.54499999999999993</v>
      </c>
      <c r="J57" s="17">
        <f t="shared" si="7"/>
        <v>8299.9999999999982</v>
      </c>
      <c r="L57" s="17">
        <v>0.10299999999999999</v>
      </c>
      <c r="M57" s="17">
        <v>0.10100000000000001</v>
      </c>
      <c r="N57" s="17">
        <v>0.10299999999999999</v>
      </c>
      <c r="O57" s="17">
        <f t="shared" si="8"/>
        <v>0.10233333333333333</v>
      </c>
      <c r="P57" s="17">
        <f t="shared" si="9"/>
        <v>1918.75</v>
      </c>
    </row>
    <row r="58" spans="1:27" s="17" customFormat="1" x14ac:dyDescent="0.3">
      <c r="E58" s="27"/>
    </row>
    <row r="59" spans="1:27" s="17" customFormat="1" x14ac:dyDescent="0.3">
      <c r="A59" s="17">
        <v>6</v>
      </c>
      <c r="B59" s="17">
        <v>6</v>
      </c>
      <c r="C59" s="17">
        <v>24.5</v>
      </c>
      <c r="D59" s="17">
        <v>-33.96</v>
      </c>
      <c r="E59" s="27" t="s">
        <v>14</v>
      </c>
      <c r="F59" s="27" t="s">
        <v>12</v>
      </c>
      <c r="G59" s="27" t="s">
        <v>12</v>
      </c>
      <c r="H59" s="27" t="s">
        <v>12</v>
      </c>
      <c r="I59" s="27" t="s">
        <v>12</v>
      </c>
      <c r="K59" s="27" t="s">
        <v>12</v>
      </c>
      <c r="L59" s="27" t="s">
        <v>12</v>
      </c>
      <c r="M59" s="27" t="s">
        <v>12</v>
      </c>
      <c r="N59" s="27" t="s">
        <v>12</v>
      </c>
      <c r="O59" s="27" t="s">
        <v>12</v>
      </c>
      <c r="S59" s="27"/>
      <c r="T59" s="27"/>
      <c r="U59" s="27"/>
      <c r="V59" s="27"/>
      <c r="W59" s="27"/>
      <c r="X59" s="27"/>
      <c r="Y59" s="27"/>
      <c r="Z59" s="27"/>
      <c r="AA59" s="27"/>
    </row>
    <row r="60" spans="1:27" s="17" customFormat="1" x14ac:dyDescent="0.3">
      <c r="E60" s="27"/>
    </row>
    <row r="61" spans="1:27" s="17" customFormat="1" x14ac:dyDescent="0.3">
      <c r="A61" s="17">
        <v>7</v>
      </c>
      <c r="B61" s="17">
        <v>-0.73</v>
      </c>
      <c r="C61" s="17">
        <v>24.5</v>
      </c>
      <c r="D61" s="17">
        <v>50.05</v>
      </c>
      <c r="E61" s="27" t="s">
        <v>14</v>
      </c>
      <c r="F61" s="27" t="s">
        <v>12</v>
      </c>
      <c r="G61" s="27" t="s">
        <v>12</v>
      </c>
      <c r="H61" s="27" t="s">
        <v>12</v>
      </c>
      <c r="I61" s="27" t="s">
        <v>12</v>
      </c>
      <c r="K61" s="27" t="s">
        <v>12</v>
      </c>
      <c r="L61" s="27" t="s">
        <v>12</v>
      </c>
      <c r="M61" s="27" t="s">
        <v>12</v>
      </c>
      <c r="N61" s="27" t="s">
        <v>12</v>
      </c>
      <c r="O61" s="27" t="s">
        <v>12</v>
      </c>
      <c r="S61" s="27"/>
      <c r="T61" s="27"/>
      <c r="U61" s="27"/>
      <c r="V61" s="27"/>
      <c r="W61" s="27"/>
      <c r="X61" s="27"/>
      <c r="Y61" s="27"/>
      <c r="Z61" s="27"/>
      <c r="AA61" s="27"/>
    </row>
    <row r="62" spans="1:27" s="17" customFormat="1" x14ac:dyDescent="0.3">
      <c r="E62" s="27"/>
    </row>
    <row r="63" spans="1:27" s="17" customFormat="1" x14ac:dyDescent="0.3">
      <c r="A63" s="17">
        <v>8</v>
      </c>
      <c r="B63" s="17">
        <v>2</v>
      </c>
      <c r="C63" s="17">
        <v>33</v>
      </c>
      <c r="D63" s="17">
        <v>0.1</v>
      </c>
      <c r="E63" s="27" t="s">
        <v>14</v>
      </c>
      <c r="F63" s="17">
        <v>1.544</v>
      </c>
      <c r="G63" s="17">
        <v>1.28</v>
      </c>
      <c r="H63" s="17">
        <v>1.4970000000000001</v>
      </c>
      <c r="I63" s="17">
        <f>AVERAGE(F63:H63)</f>
        <v>1.4403333333333332</v>
      </c>
      <c r="J63" s="17">
        <f t="shared" si="7"/>
        <v>1418.7500000000036</v>
      </c>
      <c r="L63" s="17">
        <v>1.361</v>
      </c>
      <c r="M63" s="17">
        <v>1.37</v>
      </c>
      <c r="N63" s="17">
        <v>1.363</v>
      </c>
      <c r="O63" s="17">
        <f t="shared" si="8"/>
        <v>1.3646666666666665</v>
      </c>
      <c r="P63" s="17">
        <f t="shared" si="9"/>
        <v>25587.499999999996</v>
      </c>
    </row>
    <row r="64" spans="1:27" s="17" customFormat="1" x14ac:dyDescent="0.3">
      <c r="E64" s="27"/>
    </row>
    <row r="65" spans="1:28" s="17" customFormat="1" x14ac:dyDescent="0.3">
      <c r="A65" s="17">
        <v>9</v>
      </c>
      <c r="B65" s="17">
        <v>6</v>
      </c>
      <c r="C65" s="17">
        <v>24.5</v>
      </c>
      <c r="D65" s="17">
        <v>50.05</v>
      </c>
      <c r="E65" s="27" t="s">
        <v>14</v>
      </c>
      <c r="F65" s="17">
        <v>0.184</v>
      </c>
      <c r="G65" s="17">
        <v>0.182</v>
      </c>
      <c r="H65" s="17">
        <v>0.17899999999999999</v>
      </c>
      <c r="I65" s="17">
        <f t="shared" ref="I64:I69" si="10">AVERAGE(F65:H65)</f>
        <v>0.18166666666666664</v>
      </c>
      <c r="J65" s="17">
        <f t="shared" si="7"/>
        <v>1487.4999999999991</v>
      </c>
      <c r="L65" s="17">
        <v>0.10299999999999999</v>
      </c>
      <c r="M65" s="17">
        <v>0.10100000000000001</v>
      </c>
      <c r="N65" s="17">
        <v>0.10299999999999999</v>
      </c>
      <c r="O65" s="17">
        <f t="shared" si="8"/>
        <v>0.10233333333333333</v>
      </c>
      <c r="P65" s="17">
        <f t="shared" si="9"/>
        <v>1918.75</v>
      </c>
    </row>
    <row r="66" spans="1:28" s="17" customFormat="1" x14ac:dyDescent="0.3">
      <c r="E66" s="27"/>
    </row>
    <row r="67" spans="1:28" s="17" customFormat="1" x14ac:dyDescent="0.3">
      <c r="A67" s="17">
        <v>10</v>
      </c>
      <c r="B67" s="17">
        <v>6</v>
      </c>
      <c r="C67" s="17">
        <v>24.5</v>
      </c>
      <c r="D67" s="17">
        <v>50.05</v>
      </c>
      <c r="E67" s="27" t="s">
        <v>14</v>
      </c>
      <c r="F67" s="17">
        <v>0.184</v>
      </c>
      <c r="G67" s="17">
        <v>0.182</v>
      </c>
      <c r="H67" s="17">
        <v>0.17899999999999999</v>
      </c>
      <c r="I67" s="17">
        <f t="shared" si="10"/>
        <v>0.18166666666666664</v>
      </c>
      <c r="J67" s="17">
        <f t="shared" si="7"/>
        <v>1487.4999999999991</v>
      </c>
      <c r="L67" s="17">
        <v>0.10299999999999999</v>
      </c>
      <c r="M67" s="17">
        <v>0.10100000000000001</v>
      </c>
      <c r="N67" s="17">
        <v>0.10299999999999999</v>
      </c>
      <c r="O67" s="17">
        <f t="shared" si="8"/>
        <v>0.10233333333333333</v>
      </c>
      <c r="P67" s="17">
        <f t="shared" si="9"/>
        <v>1918.75</v>
      </c>
    </row>
    <row r="68" spans="1:28" s="17" customFormat="1" x14ac:dyDescent="0.3">
      <c r="E68" s="27"/>
    </row>
    <row r="69" spans="1:28" s="17" customFormat="1" x14ac:dyDescent="0.3">
      <c r="A69" s="17">
        <v>11</v>
      </c>
      <c r="B69" s="17">
        <v>10</v>
      </c>
      <c r="C69" s="17">
        <v>16</v>
      </c>
      <c r="D69" s="17">
        <v>100</v>
      </c>
      <c r="E69" s="27" t="s">
        <v>14</v>
      </c>
      <c r="F69" s="17">
        <v>0.42599999999999999</v>
      </c>
      <c r="G69" s="17">
        <v>0.437</v>
      </c>
      <c r="H69" s="17">
        <v>0.45300000000000001</v>
      </c>
      <c r="I69" s="17">
        <f t="shared" si="10"/>
        <v>0.4386666666666667</v>
      </c>
      <c r="J69" s="17">
        <f t="shared" si="7"/>
        <v>2025</v>
      </c>
      <c r="L69" s="17">
        <v>0.33100000000000002</v>
      </c>
      <c r="M69" s="17">
        <v>0.32500000000000001</v>
      </c>
      <c r="N69" s="17">
        <v>0.33600000000000002</v>
      </c>
      <c r="O69" s="17">
        <f t="shared" si="8"/>
        <v>0.33066666666666666</v>
      </c>
      <c r="P69" s="17">
        <f t="shared" si="9"/>
        <v>6200</v>
      </c>
    </row>
    <row r="70" spans="1:28" s="17" customFormat="1" x14ac:dyDescent="0.3">
      <c r="E70" s="27"/>
    </row>
    <row r="71" spans="1:28" s="17" customFormat="1" x14ac:dyDescent="0.3">
      <c r="A71" s="17">
        <v>12</v>
      </c>
      <c r="B71" s="17">
        <v>6</v>
      </c>
      <c r="C71" s="17">
        <v>24.5</v>
      </c>
      <c r="D71" s="17">
        <v>134.06</v>
      </c>
      <c r="E71" s="27" t="s">
        <v>14</v>
      </c>
      <c r="F71" s="27" t="s">
        <v>12</v>
      </c>
      <c r="G71" s="27" t="s">
        <v>12</v>
      </c>
      <c r="H71" s="27" t="s">
        <v>12</v>
      </c>
      <c r="I71" s="27" t="s">
        <v>12</v>
      </c>
      <c r="K71" s="27" t="s">
        <v>12</v>
      </c>
      <c r="L71" s="27" t="s">
        <v>12</v>
      </c>
      <c r="M71" s="27" t="s">
        <v>12</v>
      </c>
      <c r="N71" s="27" t="s">
        <v>12</v>
      </c>
      <c r="O71" s="27" t="s">
        <v>12</v>
      </c>
      <c r="S71" s="27"/>
      <c r="T71" s="27"/>
      <c r="U71" s="27"/>
      <c r="V71" s="27"/>
      <c r="W71" s="27"/>
      <c r="X71" s="27"/>
      <c r="Y71" s="27"/>
      <c r="Z71" s="27"/>
      <c r="AA71" s="27"/>
      <c r="AB71" s="27"/>
    </row>
    <row r="72" spans="1:28" s="17" customFormat="1" x14ac:dyDescent="0.3">
      <c r="E72" s="27"/>
    </row>
    <row r="73" spans="1:28" s="17" customFormat="1" x14ac:dyDescent="0.3">
      <c r="A73" s="17">
        <v>13</v>
      </c>
      <c r="B73" s="17">
        <v>10</v>
      </c>
      <c r="C73" s="17">
        <v>33</v>
      </c>
      <c r="D73" s="17">
        <v>100</v>
      </c>
      <c r="E73" s="27" t="s">
        <v>14</v>
      </c>
      <c r="F73" s="17">
        <v>1.7769999999999999</v>
      </c>
      <c r="G73" s="17">
        <v>1.855</v>
      </c>
      <c r="H73" s="17">
        <v>1.706</v>
      </c>
      <c r="I73" s="17">
        <f>AVERAGE(F73:H73)</f>
        <v>1.779333333333333</v>
      </c>
      <c r="J73" s="17">
        <f t="shared" si="7"/>
        <v>-2012.5000000000073</v>
      </c>
      <c r="K73" s="27" t="s">
        <v>12</v>
      </c>
      <c r="L73" s="17">
        <v>1.8859999999999999</v>
      </c>
      <c r="M73" s="17">
        <v>1.887</v>
      </c>
      <c r="N73" s="17">
        <v>1.887</v>
      </c>
      <c r="O73" s="17">
        <f t="shared" si="8"/>
        <v>1.8866666666666667</v>
      </c>
      <c r="P73" s="17">
        <f t="shared" si="9"/>
        <v>35375</v>
      </c>
    </row>
    <row r="74" spans="1:28" s="17" customFormat="1" x14ac:dyDescent="0.3">
      <c r="E74" s="27"/>
    </row>
    <row r="75" spans="1:28" s="17" customFormat="1" x14ac:dyDescent="0.3">
      <c r="A75" s="17">
        <v>14</v>
      </c>
      <c r="B75" s="17">
        <v>6</v>
      </c>
      <c r="C75" s="17">
        <v>38.799999999999997</v>
      </c>
      <c r="D75" s="17">
        <v>50.05</v>
      </c>
      <c r="E75" s="27" t="s">
        <v>14</v>
      </c>
      <c r="F75" s="27" t="s">
        <v>12</v>
      </c>
      <c r="G75" s="27" t="s">
        <v>12</v>
      </c>
      <c r="H75" s="27" t="s">
        <v>12</v>
      </c>
      <c r="I75" s="27" t="s">
        <v>12</v>
      </c>
      <c r="J75" s="27" t="s">
        <v>12</v>
      </c>
      <c r="K75" s="27" t="s">
        <v>12</v>
      </c>
      <c r="L75" s="27" t="s">
        <v>12</v>
      </c>
      <c r="M75" s="27" t="s">
        <v>12</v>
      </c>
      <c r="N75" s="27" t="s">
        <v>12</v>
      </c>
      <c r="O75" s="27" t="s">
        <v>12</v>
      </c>
      <c r="S75" s="27"/>
      <c r="T75" s="27"/>
      <c r="U75" s="27"/>
      <c r="V75" s="27"/>
      <c r="W75" s="27"/>
      <c r="X75" s="27"/>
      <c r="Y75" s="27"/>
      <c r="Z75" s="27"/>
      <c r="AA75" s="27"/>
      <c r="AB75" s="27"/>
    </row>
    <row r="76" spans="1:28" s="17" customFormat="1" x14ac:dyDescent="0.3">
      <c r="E76" s="27"/>
    </row>
    <row r="77" spans="1:28" s="17" customFormat="1" x14ac:dyDescent="0.3">
      <c r="A77" s="17">
        <v>15</v>
      </c>
      <c r="B77" s="17">
        <v>6</v>
      </c>
      <c r="C77" s="17">
        <v>10.199999999999999</v>
      </c>
      <c r="D77" s="17">
        <v>50.05</v>
      </c>
      <c r="E77" s="27" t="s">
        <v>14</v>
      </c>
      <c r="F77" s="17">
        <v>7.2999999999999995E-2</v>
      </c>
      <c r="G77" s="17">
        <v>7.2999999999999995E-2</v>
      </c>
      <c r="H77" s="17">
        <v>7.3999999999999996E-2</v>
      </c>
      <c r="I77" s="17">
        <f>AVERAGE(F77:H77)</f>
        <v>7.333333333333332E-2</v>
      </c>
      <c r="J77" s="17">
        <f t="shared" si="7"/>
        <v>-1356.2499999999995</v>
      </c>
      <c r="K77" s="27" t="s">
        <v>12</v>
      </c>
      <c r="L77" s="17">
        <v>0.14499999999999999</v>
      </c>
      <c r="M77" s="17">
        <v>0.14499999999999999</v>
      </c>
      <c r="N77" s="17">
        <v>0.14699999999999999</v>
      </c>
      <c r="O77" s="17">
        <f t="shared" si="8"/>
        <v>0.14566666666666664</v>
      </c>
      <c r="P77" s="17">
        <f t="shared" si="9"/>
        <v>2731.2499999999991</v>
      </c>
    </row>
    <row r="78" spans="1:28" s="17" customFormat="1" x14ac:dyDescent="0.3">
      <c r="E78" s="27"/>
    </row>
    <row r="79" spans="1:28" s="17" customFormat="1" x14ac:dyDescent="0.3">
      <c r="A79" s="17">
        <v>16</v>
      </c>
      <c r="B79" s="17">
        <v>10</v>
      </c>
      <c r="C79" s="17">
        <v>33</v>
      </c>
      <c r="D79" s="17">
        <v>0.1</v>
      </c>
      <c r="E79" s="27" t="s">
        <v>14</v>
      </c>
      <c r="F79" s="17">
        <v>1.4279999999999999</v>
      </c>
      <c r="G79" s="17">
        <v>1.431</v>
      </c>
      <c r="H79" s="17">
        <v>1.901</v>
      </c>
      <c r="I79" s="17">
        <f t="shared" ref="I78:I87" si="11">AVERAGE(F79:H79)</f>
        <v>1.5866666666666667</v>
      </c>
      <c r="J79" s="17">
        <f t="shared" si="7"/>
        <v>9425</v>
      </c>
      <c r="L79" s="17">
        <v>1.083</v>
      </c>
      <c r="M79" s="17">
        <v>1.085</v>
      </c>
      <c r="N79" s="17">
        <v>1.0840000000000001</v>
      </c>
      <c r="O79" s="17">
        <f t="shared" si="8"/>
        <v>1.0840000000000001</v>
      </c>
      <c r="P79" s="17">
        <f t="shared" si="9"/>
        <v>20325</v>
      </c>
    </row>
    <row r="80" spans="1:28" s="17" customFormat="1" x14ac:dyDescent="0.3">
      <c r="E80" s="27"/>
    </row>
    <row r="81" spans="1:30" s="17" customFormat="1" x14ac:dyDescent="0.3">
      <c r="A81" s="17">
        <v>17</v>
      </c>
      <c r="B81" s="17">
        <v>6</v>
      </c>
      <c r="C81" s="17">
        <v>24.5</v>
      </c>
      <c r="D81" s="17">
        <v>50.05</v>
      </c>
      <c r="E81" s="27" t="s">
        <v>14</v>
      </c>
      <c r="F81" s="17">
        <v>0.184</v>
      </c>
      <c r="G81" s="17">
        <v>0.182</v>
      </c>
      <c r="H81" s="17">
        <v>0.17899999999999999</v>
      </c>
      <c r="I81" s="17">
        <f t="shared" si="11"/>
        <v>0.18166666666666664</v>
      </c>
      <c r="J81" s="17">
        <f t="shared" si="7"/>
        <v>1487.4999999999991</v>
      </c>
      <c r="L81" s="17">
        <v>0.10299999999999999</v>
      </c>
      <c r="M81" s="17">
        <v>0.10100000000000001</v>
      </c>
      <c r="N81" s="17">
        <v>0.10299999999999999</v>
      </c>
      <c r="O81" s="17">
        <f t="shared" si="8"/>
        <v>0.10233333333333333</v>
      </c>
      <c r="P81" s="17">
        <f t="shared" si="9"/>
        <v>1918.75</v>
      </c>
    </row>
    <row r="82" spans="1:30" s="17" customFormat="1" x14ac:dyDescent="0.3">
      <c r="E82" s="27"/>
    </row>
    <row r="83" spans="1:30" s="17" customFormat="1" x14ac:dyDescent="0.3">
      <c r="A83" s="17">
        <v>18</v>
      </c>
      <c r="B83" s="17">
        <v>6</v>
      </c>
      <c r="C83" s="17">
        <v>24.5</v>
      </c>
      <c r="D83" s="17">
        <v>50.05</v>
      </c>
      <c r="E83" s="27" t="s">
        <v>14</v>
      </c>
      <c r="F83" s="17">
        <v>0.184</v>
      </c>
      <c r="G83" s="17">
        <v>0.182</v>
      </c>
      <c r="H83" s="17">
        <v>0.17899999999999999</v>
      </c>
      <c r="I83" s="17">
        <f t="shared" si="11"/>
        <v>0.18166666666666664</v>
      </c>
      <c r="J83" s="17">
        <f t="shared" si="7"/>
        <v>1487.4999999999991</v>
      </c>
      <c r="L83" s="17">
        <v>0.10299999999999999</v>
      </c>
      <c r="M83" s="17">
        <v>0.10100000000000001</v>
      </c>
      <c r="N83" s="17">
        <v>0.10299999999999999</v>
      </c>
      <c r="O83" s="17">
        <f t="shared" si="8"/>
        <v>0.10233333333333333</v>
      </c>
      <c r="P83" s="17">
        <f t="shared" si="9"/>
        <v>1918.75</v>
      </c>
    </row>
    <row r="84" spans="1:30" s="17" customFormat="1" x14ac:dyDescent="0.3">
      <c r="E84" s="27"/>
    </row>
    <row r="85" spans="1:30" s="17" customFormat="1" x14ac:dyDescent="0.3">
      <c r="A85" s="17">
        <v>19</v>
      </c>
      <c r="B85" s="17">
        <v>2</v>
      </c>
      <c r="C85" s="17">
        <v>33</v>
      </c>
      <c r="D85" s="17">
        <v>100</v>
      </c>
      <c r="E85" s="27" t="s">
        <v>14</v>
      </c>
      <c r="F85" s="17">
        <v>1.5780000000000001</v>
      </c>
      <c r="G85" s="17">
        <v>1.579</v>
      </c>
      <c r="H85" s="17">
        <v>1.571</v>
      </c>
      <c r="I85" s="17">
        <f t="shared" si="11"/>
        <v>1.5759999999999998</v>
      </c>
      <c r="J85" s="17">
        <f t="shared" si="7"/>
        <v>8868.7499999999964</v>
      </c>
      <c r="L85" s="17">
        <v>1.103</v>
      </c>
      <c r="M85" s="17">
        <v>1.103</v>
      </c>
      <c r="N85" s="17">
        <v>1.103</v>
      </c>
      <c r="O85" s="17">
        <f t="shared" si="8"/>
        <v>1.103</v>
      </c>
      <c r="P85" s="17">
        <f t="shared" si="9"/>
        <v>20681.25</v>
      </c>
    </row>
    <row r="86" spans="1:30" s="17" customFormat="1" x14ac:dyDescent="0.3">
      <c r="E86" s="27"/>
    </row>
    <row r="87" spans="1:30" s="17" customFormat="1" x14ac:dyDescent="0.3">
      <c r="A87" s="17">
        <v>20</v>
      </c>
      <c r="B87" s="17">
        <v>6</v>
      </c>
      <c r="C87" s="17">
        <v>24.5</v>
      </c>
      <c r="D87" s="17">
        <v>50.05</v>
      </c>
      <c r="E87" s="27" t="s">
        <v>14</v>
      </c>
      <c r="F87" s="17">
        <v>0.184</v>
      </c>
      <c r="G87" s="17">
        <v>0.182</v>
      </c>
      <c r="H87" s="17">
        <v>0.17899999999999999</v>
      </c>
      <c r="I87" s="17">
        <f t="shared" si="11"/>
        <v>0.18166666666666664</v>
      </c>
      <c r="J87" s="17">
        <f t="shared" si="7"/>
        <v>1487.4999999999991</v>
      </c>
      <c r="L87" s="17">
        <v>0.10299999999999999</v>
      </c>
      <c r="M87" s="17">
        <v>0.10100000000000001</v>
      </c>
      <c r="N87" s="17">
        <v>0.10299999999999999</v>
      </c>
      <c r="O87" s="17">
        <f t="shared" si="8"/>
        <v>0.10233333333333333</v>
      </c>
      <c r="P87" s="17">
        <f t="shared" si="9"/>
        <v>1918.75</v>
      </c>
    </row>
    <row r="90" spans="1:30" ht="18" x14ac:dyDescent="0.35">
      <c r="F90" s="3"/>
      <c r="H90" s="3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9"/>
      <c r="W90" s="9"/>
      <c r="X90" s="9"/>
      <c r="Y90" s="9"/>
      <c r="AA90" s="8"/>
      <c r="AB90" s="8"/>
      <c r="AC90" s="8"/>
    </row>
    <row r="91" spans="1:30" ht="18" x14ac:dyDescent="0.35">
      <c r="F91" s="7"/>
      <c r="G91" s="6"/>
      <c r="H91" s="6"/>
      <c r="J91" s="8"/>
      <c r="K91" s="8"/>
      <c r="L91" s="10"/>
      <c r="M91" s="8"/>
      <c r="N91" s="8"/>
      <c r="O91" s="8"/>
      <c r="P91" s="8"/>
      <c r="Q91" s="8"/>
      <c r="R91" s="8"/>
      <c r="S91" s="11"/>
      <c r="T91" s="12"/>
      <c r="U91" s="12"/>
      <c r="V91" s="13"/>
      <c r="W91" s="13"/>
      <c r="X91" s="8"/>
      <c r="Y91" s="10"/>
      <c r="AA91" s="8"/>
      <c r="AB91" s="8"/>
      <c r="AC91" s="8"/>
    </row>
    <row r="92" spans="1:30" ht="15.6" x14ac:dyDescent="0.3">
      <c r="A92" s="1"/>
      <c r="B92" s="1"/>
      <c r="C92" s="1"/>
      <c r="D92" s="1"/>
      <c r="E92" s="1"/>
      <c r="F92" s="4"/>
      <c r="G92" s="1"/>
      <c r="H92" s="1"/>
      <c r="I92" s="1"/>
      <c r="J92" s="5"/>
      <c r="K92" s="5"/>
      <c r="L92" s="5"/>
      <c r="M92" s="5"/>
      <c r="N92" s="5"/>
      <c r="O92" s="5"/>
      <c r="P92" s="5"/>
      <c r="Q92" s="5"/>
      <c r="R92" s="5"/>
      <c r="S92" s="14"/>
      <c r="T92" s="5"/>
      <c r="U92" s="5"/>
      <c r="V92" s="10"/>
      <c r="W92" s="5"/>
      <c r="X92" s="5"/>
      <c r="Y92" s="5"/>
      <c r="Z92" s="1"/>
      <c r="AA92" s="5"/>
      <c r="AB92" s="5"/>
      <c r="AC92" s="5"/>
      <c r="AD92" s="1"/>
    </row>
    <row r="93" spans="1:30" x14ac:dyDescent="0.3">
      <c r="E93" s="2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AA93" s="8"/>
      <c r="AB93" s="8"/>
      <c r="AC93" s="8"/>
    </row>
    <row r="94" spans="1:30" x14ac:dyDescent="0.3">
      <c r="E94" s="2"/>
    </row>
    <row r="95" spans="1:30" x14ac:dyDescent="0.3">
      <c r="E95" s="2"/>
    </row>
    <row r="96" spans="1:30" x14ac:dyDescent="0.3">
      <c r="E96" s="2"/>
    </row>
    <row r="97" spans="5:27" x14ac:dyDescent="0.3">
      <c r="E97" s="2"/>
    </row>
    <row r="98" spans="5:27" x14ac:dyDescent="0.3">
      <c r="E98" s="2"/>
    </row>
    <row r="99" spans="5:27" x14ac:dyDescent="0.3">
      <c r="E99" s="2"/>
    </row>
    <row r="100" spans="5:27" x14ac:dyDescent="0.3">
      <c r="E100" s="2"/>
    </row>
    <row r="101" spans="5:27" x14ac:dyDescent="0.3">
      <c r="E101" s="2"/>
    </row>
    <row r="102" spans="5:27" x14ac:dyDescent="0.3">
      <c r="E102" s="2"/>
    </row>
    <row r="103" spans="5:27" x14ac:dyDescent="0.3">
      <c r="E103" s="2"/>
      <c r="F103" s="2"/>
      <c r="G103" s="2"/>
      <c r="H103" s="2"/>
      <c r="I103" s="2"/>
      <c r="J103" s="2"/>
      <c r="K103" s="2"/>
      <c r="L103" s="2"/>
      <c r="M103" s="2"/>
      <c r="N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5:27" x14ac:dyDescent="0.3">
      <c r="E104" s="2"/>
    </row>
    <row r="105" spans="5:27" x14ac:dyDescent="0.3">
      <c r="E105" s="2"/>
      <c r="F105" s="2"/>
      <c r="G105" s="2"/>
      <c r="H105" s="2"/>
      <c r="I105" s="2"/>
      <c r="J105" s="2"/>
      <c r="K105" s="2"/>
      <c r="L105" s="2"/>
      <c r="M105" s="2"/>
      <c r="N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5:27" x14ac:dyDescent="0.3">
      <c r="E106" s="2"/>
    </row>
    <row r="107" spans="5:27" x14ac:dyDescent="0.3">
      <c r="E107" s="2"/>
    </row>
    <row r="108" spans="5:27" x14ac:dyDescent="0.3">
      <c r="E108" s="2"/>
    </row>
    <row r="109" spans="5:27" x14ac:dyDescent="0.3">
      <c r="E109" s="2"/>
    </row>
    <row r="110" spans="5:27" x14ac:dyDescent="0.3">
      <c r="E110" s="2"/>
    </row>
    <row r="111" spans="5:27" x14ac:dyDescent="0.3">
      <c r="E111" s="2"/>
    </row>
    <row r="112" spans="5:27" x14ac:dyDescent="0.3">
      <c r="E112" s="2"/>
    </row>
    <row r="113" spans="5:27" x14ac:dyDescent="0.3">
      <c r="E113" s="2"/>
    </row>
    <row r="114" spans="5:27" x14ac:dyDescent="0.3">
      <c r="E114" s="2"/>
    </row>
    <row r="115" spans="5:27" x14ac:dyDescent="0.3">
      <c r="E115" s="2"/>
      <c r="F115" s="2"/>
      <c r="G115" s="2"/>
      <c r="H115" s="2"/>
      <c r="I115" s="2"/>
      <c r="J115" s="2"/>
      <c r="K115" s="2"/>
      <c r="L115" s="2"/>
      <c r="M115" s="2"/>
      <c r="N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5:27" x14ac:dyDescent="0.3">
      <c r="E116" s="2"/>
    </row>
    <row r="117" spans="5:27" x14ac:dyDescent="0.3">
      <c r="E117" s="2"/>
    </row>
    <row r="118" spans="5:27" x14ac:dyDescent="0.3">
      <c r="E118" s="2"/>
    </row>
    <row r="119" spans="5:27" x14ac:dyDescent="0.3">
      <c r="E119" s="2"/>
      <c r="F119" s="2"/>
      <c r="G119" s="2"/>
      <c r="H119" s="2"/>
      <c r="I119" s="2"/>
      <c r="J119" s="2"/>
      <c r="K119" s="2"/>
      <c r="L119" s="2"/>
      <c r="M119" s="2"/>
      <c r="N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5:27" x14ac:dyDescent="0.3">
      <c r="E120" s="2"/>
    </row>
    <row r="121" spans="5:27" x14ac:dyDescent="0.3">
      <c r="E121" s="2"/>
    </row>
    <row r="122" spans="5:27" x14ac:dyDescent="0.3">
      <c r="E122" s="2"/>
    </row>
    <row r="123" spans="5:27" x14ac:dyDescent="0.3">
      <c r="E123" s="2"/>
    </row>
    <row r="124" spans="5:27" x14ac:dyDescent="0.3">
      <c r="E124" s="2"/>
    </row>
    <row r="125" spans="5:27" x14ac:dyDescent="0.3">
      <c r="E125" s="2"/>
    </row>
    <row r="126" spans="5:27" x14ac:dyDescent="0.3">
      <c r="E126" s="2"/>
    </row>
    <row r="127" spans="5:27" x14ac:dyDescent="0.3">
      <c r="E127" s="2"/>
    </row>
    <row r="128" spans="5:27" x14ac:dyDescent="0.3">
      <c r="E128" s="2"/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</sheetData>
  <mergeCells count="12">
    <mergeCell ref="V90:Y90"/>
    <mergeCell ref="S91:U91"/>
    <mergeCell ref="S2:V2"/>
    <mergeCell ref="S3:U3"/>
    <mergeCell ref="S46:U46"/>
    <mergeCell ref="V46:Y46"/>
    <mergeCell ref="S47:U47"/>
    <mergeCell ref="F47:H47"/>
    <mergeCell ref="F46:H46"/>
    <mergeCell ref="F2:I2"/>
    <mergeCell ref="F3:H3"/>
    <mergeCell ref="F91:H9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Runs_pH_Temp_TES TRS production</vt:lpstr>
    </vt:vector>
  </TitlesOfParts>
  <Company>CPUT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Justine Angadam</dc:creator>
  <cp:lastModifiedBy>31382312</cp:lastModifiedBy>
  <dcterms:created xsi:type="dcterms:W3CDTF">2021-04-07T19:41:44Z</dcterms:created>
  <dcterms:modified xsi:type="dcterms:W3CDTF">2022-09-29T05:28:51Z</dcterms:modified>
</cp:coreProperties>
</file>