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dul Azeez\Desktop\Experimental data\4. Effect of particle size\"/>
    </mc:Choice>
  </mc:AlternateContent>
  <xr:revisionPtr revIDLastSave="0" documentId="13_ncr:1_{A6AD015B-FE1A-4707-A5A9-D7E3AD44D142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raw data" sheetId="12" r:id="rId1"/>
    <sheet name="HVHP raw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R25" i="13"/>
  <c r="O6" i="12"/>
  <c r="O6" i="13"/>
  <c r="I6" i="13"/>
  <c r="I7" i="13"/>
  <c r="I8" i="13"/>
  <c r="I9" i="13"/>
  <c r="J9" i="13" s="1"/>
  <c r="I10" i="13"/>
  <c r="I11" i="13"/>
  <c r="I12" i="13"/>
  <c r="J12" i="13" s="1"/>
  <c r="I13" i="13"/>
  <c r="J13" i="13" s="1"/>
  <c r="I14" i="13"/>
  <c r="J14" i="13" s="1"/>
  <c r="I15" i="13"/>
  <c r="I16" i="13"/>
  <c r="J16" i="13" s="1"/>
  <c r="I17" i="13"/>
  <c r="J17" i="13" s="1"/>
  <c r="I18" i="13"/>
  <c r="J18" i="13" s="1"/>
  <c r="I19" i="13"/>
  <c r="J19" i="13" s="1"/>
  <c r="I20" i="13"/>
  <c r="I21" i="13"/>
  <c r="J21" i="13" s="1"/>
  <c r="I22" i="13"/>
  <c r="J22" i="13" s="1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AB4" i="13"/>
  <c r="R24" i="13"/>
  <c r="Z22" i="13"/>
  <c r="Y22" i="13"/>
  <c r="S22" i="13"/>
  <c r="N22" i="13"/>
  <c r="O22" i="13" s="1"/>
  <c r="R22" i="13" s="1"/>
  <c r="Z21" i="13"/>
  <c r="Y21" i="13"/>
  <c r="S21" i="13"/>
  <c r="N21" i="13"/>
  <c r="O21" i="13" s="1"/>
  <c r="Z20" i="13"/>
  <c r="Y20" i="13"/>
  <c r="S20" i="13"/>
  <c r="N20" i="13"/>
  <c r="O20" i="13" s="1"/>
  <c r="R20" i="13" s="1"/>
  <c r="J20" i="13"/>
  <c r="Z19" i="13"/>
  <c r="Y19" i="13"/>
  <c r="S19" i="13"/>
  <c r="N19" i="13"/>
  <c r="O19" i="13" s="1"/>
  <c r="R19" i="13" s="1"/>
  <c r="Z18" i="13"/>
  <c r="Y18" i="13"/>
  <c r="S18" i="13"/>
  <c r="N18" i="13"/>
  <c r="O18" i="13" s="1"/>
  <c r="R18" i="13" s="1"/>
  <c r="Z17" i="13"/>
  <c r="Y17" i="13"/>
  <c r="S17" i="13"/>
  <c r="N17" i="13"/>
  <c r="O17" i="13" s="1"/>
  <c r="Z16" i="13"/>
  <c r="Y16" i="13"/>
  <c r="S16" i="13"/>
  <c r="N16" i="13"/>
  <c r="O16" i="13" s="1"/>
  <c r="R16" i="13" s="1"/>
  <c r="Z15" i="13"/>
  <c r="Y15" i="13"/>
  <c r="S15" i="13"/>
  <c r="N15" i="13"/>
  <c r="O15" i="13" s="1"/>
  <c r="R15" i="13" s="1"/>
  <c r="J15" i="13"/>
  <c r="Z14" i="13"/>
  <c r="Y14" i="13"/>
  <c r="S14" i="13"/>
  <c r="N14" i="13"/>
  <c r="O14" i="13" s="1"/>
  <c r="R14" i="13" s="1"/>
  <c r="Z13" i="13"/>
  <c r="Y13" i="13"/>
  <c r="S13" i="13"/>
  <c r="N13" i="13"/>
  <c r="O13" i="13" s="1"/>
  <c r="Z12" i="13"/>
  <c r="Y12" i="13"/>
  <c r="S12" i="13"/>
  <c r="N12" i="13"/>
  <c r="O12" i="13" s="1"/>
  <c r="R12" i="13" s="1"/>
  <c r="Z11" i="13"/>
  <c r="Y11" i="13"/>
  <c r="S11" i="13"/>
  <c r="N11" i="13"/>
  <c r="O11" i="13" s="1"/>
  <c r="R11" i="13" s="1"/>
  <c r="J11" i="13"/>
  <c r="Z10" i="13"/>
  <c r="Y10" i="13"/>
  <c r="S10" i="13"/>
  <c r="N10" i="13"/>
  <c r="O10" i="13" s="1"/>
  <c r="R10" i="13" s="1"/>
  <c r="J10" i="13"/>
  <c r="Z9" i="13"/>
  <c r="Y9" i="13"/>
  <c r="S9" i="13"/>
  <c r="N9" i="13"/>
  <c r="O9" i="13" s="1"/>
  <c r="C9" i="13"/>
  <c r="Z8" i="13"/>
  <c r="Y8" i="13"/>
  <c r="S8" i="13"/>
  <c r="N8" i="13"/>
  <c r="O8" i="13" s="1"/>
  <c r="J8" i="13"/>
  <c r="Z7" i="13"/>
  <c r="Y7" i="13"/>
  <c r="S7" i="13"/>
  <c r="N7" i="13"/>
  <c r="O7" i="13" s="1"/>
  <c r="J7" i="13"/>
  <c r="Z6" i="13"/>
  <c r="Y6" i="13"/>
  <c r="S6" i="13"/>
  <c r="R6" i="13"/>
  <c r="N6" i="13"/>
  <c r="J6" i="13"/>
  <c r="Z5" i="13"/>
  <c r="Y5" i="13"/>
  <c r="S5" i="13"/>
  <c r="N5" i="13"/>
  <c r="O5" i="13" s="1"/>
  <c r="I5" i="13"/>
  <c r="J5" i="13" s="1"/>
  <c r="AE4" i="13"/>
  <c r="AD4" i="13"/>
  <c r="Z4" i="13"/>
  <c r="Y4" i="13"/>
  <c r="AD4" i="12"/>
  <c r="AE4" i="12" s="1"/>
  <c r="AB4" i="12"/>
  <c r="S6" i="12"/>
  <c r="S7" i="12"/>
  <c r="S8" i="12"/>
  <c r="S9" i="12"/>
  <c r="S10" i="12"/>
  <c r="S11" i="12"/>
  <c r="AB11" i="12" s="1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21" i="13" l="1"/>
  <c r="AB22" i="13"/>
  <c r="AB13" i="13"/>
  <c r="AB11" i="13"/>
  <c r="AB9" i="13"/>
  <c r="AB6" i="13"/>
  <c r="AB19" i="13"/>
  <c r="AB18" i="13"/>
  <c r="AB17" i="13"/>
  <c r="AB16" i="13"/>
  <c r="AB14" i="13"/>
  <c r="AB10" i="13"/>
  <c r="AB5" i="13"/>
  <c r="AB18" i="12"/>
  <c r="AB16" i="12"/>
  <c r="AB19" i="12"/>
  <c r="AB15" i="12"/>
  <c r="AB14" i="12"/>
  <c r="AB10" i="12"/>
  <c r="AB8" i="12"/>
  <c r="AB7" i="12"/>
  <c r="Y23" i="12"/>
  <c r="Z23" i="12"/>
  <c r="AA6" i="13"/>
  <c r="AC6" i="13"/>
  <c r="AB7" i="13"/>
  <c r="AB15" i="13"/>
  <c r="AB8" i="13"/>
  <c r="AB12" i="13"/>
  <c r="AB20" i="13"/>
  <c r="AA10" i="13"/>
  <c r="AA14" i="13"/>
  <c r="AA12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R9" i="13"/>
  <c r="AA9" i="13" s="1"/>
  <c r="AC13" i="13"/>
  <c r="R13" i="13"/>
  <c r="AA13" i="13" s="1"/>
  <c r="AC17" i="13"/>
  <c r="R17" i="13"/>
  <c r="AA17" i="13" s="1"/>
  <c r="AC21" i="13"/>
  <c r="R21" i="13"/>
  <c r="AA21" i="13" s="1"/>
  <c r="AC8" i="13"/>
  <c r="R8" i="13"/>
  <c r="AA8" i="13" s="1"/>
  <c r="AC7" i="13"/>
  <c r="AC5" i="13"/>
  <c r="AD5" i="13" s="1"/>
  <c r="AE5" i="13" s="1"/>
  <c r="P5" i="13"/>
  <c r="R5" i="13"/>
  <c r="R7" i="13"/>
  <c r="AA7" i="13" s="1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AC6" i="12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R6" i="12"/>
  <c r="N6" i="12"/>
  <c r="J6" i="12"/>
  <c r="N5" i="12"/>
  <c r="O5" i="12" s="1"/>
  <c r="P5" i="12" s="1"/>
  <c r="P6" i="12" s="1"/>
  <c r="Q6" i="12" s="1"/>
  <c r="J5" i="12"/>
  <c r="P7" i="12" l="1"/>
  <c r="Q7" i="12" s="1"/>
  <c r="AB23" i="12"/>
  <c r="AD6" i="13"/>
  <c r="AC7" i="12"/>
  <c r="AC11" i="12"/>
  <c r="Q5" i="12"/>
  <c r="AC14" i="12"/>
  <c r="AC22" i="12"/>
  <c r="AC15" i="12"/>
  <c r="AC17" i="12"/>
  <c r="AC19" i="12"/>
  <c r="AC21" i="12"/>
  <c r="AC13" i="12"/>
  <c r="AC16" i="12"/>
  <c r="AC18" i="12"/>
  <c r="AC20" i="12"/>
  <c r="AC12" i="12"/>
  <c r="AC10" i="12"/>
  <c r="AC9" i="12"/>
  <c r="AC8" i="12"/>
  <c r="AC5" i="12"/>
  <c r="AD5" i="12" s="1"/>
  <c r="AB23" i="13"/>
  <c r="P6" i="13"/>
  <c r="Q5" i="13"/>
  <c r="R23" i="13"/>
  <c r="AA5" i="13"/>
  <c r="AA23" i="13" s="1"/>
  <c r="P8" i="12"/>
  <c r="Q8" i="12" s="1"/>
  <c r="R19" i="12"/>
  <c r="R10" i="12"/>
  <c r="R5" i="12"/>
  <c r="AA5" i="12" s="1"/>
  <c r="R17" i="12"/>
  <c r="R7" i="12"/>
  <c r="R11" i="12"/>
  <c r="R14" i="12"/>
  <c r="R18" i="12"/>
  <c r="AA18" i="12" s="1"/>
  <c r="AA6" i="12"/>
  <c r="R16" i="12"/>
  <c r="R21" i="12"/>
  <c r="R8" i="12"/>
  <c r="AA8" i="12" s="1"/>
  <c r="R9" i="12"/>
  <c r="R15" i="12"/>
  <c r="AA15" i="12" s="1"/>
  <c r="R20" i="12"/>
  <c r="R12" i="12"/>
  <c r="AA12" i="12" s="1"/>
  <c r="R22" i="12"/>
  <c r="R13" i="12"/>
  <c r="AA13" i="12" s="1"/>
  <c r="AA22" i="12" l="1"/>
  <c r="AA21" i="12"/>
  <c r="AA20" i="12"/>
  <c r="AA10" i="12"/>
  <c r="AA17" i="12"/>
  <c r="AA16" i="12"/>
  <c r="AD7" i="13"/>
  <c r="AE6" i="13"/>
  <c r="AA9" i="12"/>
  <c r="AA19" i="12"/>
  <c r="AE5" i="12"/>
  <c r="AD6" i="12"/>
  <c r="Q6" i="13"/>
  <c r="P7" i="13"/>
  <c r="P9" i="12"/>
  <c r="Q9" i="12" s="1"/>
  <c r="AA11" i="12"/>
  <c r="AA7" i="12"/>
  <c r="AA14" i="12"/>
  <c r="R23" i="12"/>
  <c r="AD8" i="13" l="1"/>
  <c r="AE7" i="13"/>
  <c r="AD7" i="12"/>
  <c r="AE6" i="12"/>
  <c r="Q7" i="13"/>
  <c r="P8" i="13"/>
  <c r="P10" i="12"/>
  <c r="Q10" i="12" s="1"/>
  <c r="AA23" i="12"/>
  <c r="AD9" i="13" l="1"/>
  <c r="AE8" i="13"/>
  <c r="AD8" i="12"/>
  <c r="AE7" i="12"/>
  <c r="Q8" i="13"/>
  <c r="P9" i="13"/>
  <c r="P11" i="12"/>
  <c r="Q11" i="12" s="1"/>
  <c r="AD10" i="13" l="1"/>
  <c r="AE9" i="13"/>
  <c r="AD9" i="12"/>
  <c r="AE8" i="12"/>
  <c r="Q9" i="13"/>
  <c r="P10" i="13"/>
  <c r="P12" i="12"/>
  <c r="Q12" i="12" s="1"/>
  <c r="AD11" i="13" l="1"/>
  <c r="AE10" i="13"/>
  <c r="AD10" i="12"/>
  <c r="AE9" i="12"/>
  <c r="Q10" i="13"/>
  <c r="P11" i="13"/>
  <c r="P13" i="12"/>
  <c r="Q13" i="12" s="1"/>
  <c r="AD12" i="13" l="1"/>
  <c r="AE11" i="13"/>
  <c r="AD11" i="12"/>
  <c r="AE10" i="12"/>
  <c r="Q11" i="13"/>
  <c r="P12" i="13"/>
  <c r="P14" i="12"/>
  <c r="Q14" i="12" s="1"/>
  <c r="AD13" i="13" l="1"/>
  <c r="AE12" i="13"/>
  <c r="AD12" i="12"/>
  <c r="AE11" i="12"/>
  <c r="Q12" i="13"/>
  <c r="P13" i="13"/>
  <c r="P15" i="12"/>
  <c r="Q15" i="12" s="1"/>
  <c r="AD14" i="13" l="1"/>
  <c r="AE13" i="13"/>
  <c r="AD13" i="12"/>
  <c r="AE12" i="12"/>
  <c r="Q13" i="13"/>
  <c r="P14" i="13"/>
  <c r="P16" i="12"/>
  <c r="Q16" i="12" s="1"/>
  <c r="AD15" i="13" l="1"/>
  <c r="AE14" i="13"/>
  <c r="AD14" i="12"/>
  <c r="AE13" i="12"/>
  <c r="Q14" i="13"/>
  <c r="P15" i="13"/>
  <c r="P17" i="12"/>
  <c r="Q17" i="12" s="1"/>
  <c r="AD16" i="13" l="1"/>
  <c r="AE15" i="13"/>
  <c r="AD15" i="12"/>
  <c r="AE14" i="12"/>
  <c r="Q15" i="13"/>
  <c r="P16" i="13"/>
  <c r="P18" i="12"/>
  <c r="Q18" i="12" s="1"/>
  <c r="AD17" i="13" l="1"/>
  <c r="AE16" i="13"/>
  <c r="AD16" i="12"/>
  <c r="AE15" i="12"/>
  <c r="Q16" i="13"/>
  <c r="P17" i="13"/>
  <c r="P19" i="12"/>
  <c r="Q19" i="12" s="1"/>
  <c r="AD18" i="13" l="1"/>
  <c r="AE17" i="13"/>
  <c r="AD17" i="12"/>
  <c r="AE16" i="12"/>
  <c r="Q17" i="13"/>
  <c r="P18" i="13"/>
  <c r="P20" i="12"/>
  <c r="Q20" i="12" s="1"/>
  <c r="AD19" i="13" l="1"/>
  <c r="AE18" i="13"/>
  <c r="AD18" i="12"/>
  <c r="AE17" i="12"/>
  <c r="Q18" i="13"/>
  <c r="P19" i="13"/>
  <c r="P21" i="12"/>
  <c r="Q21" i="12" s="1"/>
  <c r="AD20" i="13" l="1"/>
  <c r="AE19" i="13"/>
  <c r="AD19" i="12"/>
  <c r="AE18" i="12"/>
  <c r="Q19" i="13"/>
  <c r="P20" i="13"/>
  <c r="P22" i="12"/>
  <c r="Q22" i="12" s="1"/>
  <c r="AD21" i="13" l="1"/>
  <c r="AE20" i="13"/>
  <c r="AD20" i="12"/>
  <c r="AE19" i="12"/>
  <c r="Q20" i="13"/>
  <c r="P21" i="13"/>
  <c r="AD22" i="13" l="1"/>
  <c r="AE22" i="13" s="1"/>
  <c r="AE21" i="13"/>
  <c r="AD21" i="12"/>
  <c r="AE20" i="12"/>
  <c r="Q21" i="13"/>
  <c r="P22" i="13"/>
  <c r="AD22" i="12" l="1"/>
  <c r="AE22" i="12" s="1"/>
  <c r="AE21" i="12"/>
  <c r="Q22" i="13"/>
</calcChain>
</file>

<file path=xl/sharedStrings.xml><?xml version="1.0" encoding="utf-8"?>
<sst xmlns="http://schemas.openxmlformats.org/spreadsheetml/2006/main" count="90" uniqueCount="39">
  <si>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</si>
  <si>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</si>
  <si>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</si>
  <si>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</si>
  <si>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</si>
  <si>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</si>
  <si>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</si>
  <si>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</si>
  <si>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</si>
  <si>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</si>
  <si>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</si>
  <si>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</si>
  <si>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</si>
  <si>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</si>
  <si>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</si>
  <si>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</si>
  <si>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</si>
  <si>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</si>
  <si>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</si>
  <si>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</si>
  <si>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</si>
  <si>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</si>
  <si>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</si>
  <si>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</si>
  <si>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</si>
  <si>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</si>
  <si>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</si>
  <si>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</si>
  <si>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</si>
  <si>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</si>
  <si>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</si>
  <si>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</si>
  <si>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</si>
  <si>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</si>
  <si>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</si>
  <si>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</si>
  <si>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</si>
  <si>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RUN 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</si>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</sst>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  <font>
      <sz val="12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2" fontId="1" fillId="0" borderId="0" xfId="0" applyNumberFormat="1" applyFont="1" applyBorder="1"/>
    <xf numFmtId="2" fontId="13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zoomScale="70" zoomScaleNormal="70" workbookViewId="0">
      <selection activeCell="F27" sqref="F27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38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18</v>
      </c>
      <c r="C2" s="7">
        <v>11191</v>
      </c>
      <c r="D2" s="8"/>
      <c r="E2" s="56" t="s">
        <v>37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6" t="s">
        <v>22</v>
      </c>
      <c r="X2" s="55" t="s">
        <v>7</v>
      </c>
      <c r="Y2" s="10" t="s">
        <v>23</v>
      </c>
      <c r="Z2" s="54" t="s">
        <v>11</v>
      </c>
      <c r="AA2" s="54"/>
      <c r="AB2" s="61" t="s">
        <v>16</v>
      </c>
      <c r="AC2" s="61" t="s">
        <v>27</v>
      </c>
      <c r="AD2" s="61" t="s">
        <v>13</v>
      </c>
      <c r="AE2" s="61" t="s">
        <v>26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6"/>
      <c r="F3" s="14" t="s">
        <v>7</v>
      </c>
      <c r="G3" s="14" t="s">
        <v>8</v>
      </c>
      <c r="H3" s="14" t="s">
        <v>9</v>
      </c>
      <c r="I3" s="14" t="s">
        <v>28</v>
      </c>
      <c r="J3" s="14" t="s">
        <v>29</v>
      </c>
      <c r="K3" s="14"/>
      <c r="L3" s="14" t="s">
        <v>17</v>
      </c>
      <c r="M3" s="14" t="s">
        <v>19</v>
      </c>
      <c r="N3" s="14" t="s">
        <v>30</v>
      </c>
      <c r="O3" s="14" t="s">
        <v>31</v>
      </c>
      <c r="P3" s="14" t="s">
        <v>13</v>
      </c>
      <c r="Q3" s="14" t="s">
        <v>21</v>
      </c>
      <c r="R3" s="14" t="s">
        <v>32</v>
      </c>
      <c r="S3" s="14" t="s">
        <v>16</v>
      </c>
      <c r="T3" s="15"/>
      <c r="U3" s="15"/>
      <c r="V3" s="16"/>
      <c r="W3" s="56"/>
      <c r="X3" s="55"/>
      <c r="Y3" s="14" t="s">
        <v>8</v>
      </c>
      <c r="Z3" s="17" t="s">
        <v>17</v>
      </c>
      <c r="AA3" s="14" t="s">
        <v>32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24</v>
      </c>
      <c r="D4" s="8">
        <v>15.32</v>
      </c>
      <c r="E4" s="56"/>
      <c r="F4" s="19">
        <v>0</v>
      </c>
      <c r="G4" s="20">
        <v>23.6</v>
      </c>
      <c r="H4" s="20">
        <v>416.5</v>
      </c>
      <c r="I4" s="21"/>
      <c r="J4" s="21"/>
      <c r="K4" s="21"/>
      <c r="L4" s="20">
        <v>2.23</v>
      </c>
      <c r="M4" s="20">
        <v>424.7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23.6</v>
      </c>
      <c r="Z4" s="23">
        <f t="shared" ref="Z4:Z22" si="1">AVERAGE(L4,L28)</f>
        <v>2.23</v>
      </c>
      <c r="AA4" s="21">
        <v>0</v>
      </c>
      <c r="AB4" s="23" t="e">
        <f>AVERAGE(S4,S28)</f>
        <v>#DIV/0!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33</v>
      </c>
      <c r="C5" s="18">
        <v>4.3400000000000001E-3</v>
      </c>
      <c r="D5" s="8">
        <v>15.5</v>
      </c>
      <c r="E5" s="56"/>
      <c r="F5" s="19">
        <v>10</v>
      </c>
      <c r="G5" s="20">
        <v>23.8</v>
      </c>
      <c r="H5" s="20">
        <v>416.7</v>
      </c>
      <c r="I5" s="21">
        <f>(H4-H5)*10</f>
        <v>-1.9999999999998863</v>
      </c>
      <c r="J5" s="21">
        <f>I5*$C$11</f>
        <v>-43.279999999997543</v>
      </c>
      <c r="K5" s="21"/>
      <c r="L5" s="20">
        <v>2.52</v>
      </c>
      <c r="M5" s="20">
        <v>424.7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>
        <f t="shared" ref="R5:R22" si="2">(O5/1000)/((1/6)*$C$5)</f>
        <v>0</v>
      </c>
      <c r="S5" s="23">
        <f t="shared" ref="S5:S22" si="3">(1-((L4/1000)/G5))*100</f>
        <v>99.990630252100843</v>
      </c>
      <c r="T5" s="3"/>
      <c r="U5" s="25"/>
      <c r="V5" s="1"/>
      <c r="W5" s="56"/>
      <c r="X5" s="19">
        <v>10</v>
      </c>
      <c r="Y5" s="20">
        <f t="shared" si="0"/>
        <v>23.8</v>
      </c>
      <c r="Z5" s="23">
        <f t="shared" si="1"/>
        <v>2.52</v>
      </c>
      <c r="AA5" s="21">
        <f t="shared" ref="AA5:AA22" si="4">AVERAGE(R5,R29)</f>
        <v>0</v>
      </c>
      <c r="AB5" s="23">
        <f t="shared" ref="AB5:AB22" si="5">AVERAGE(S5,S29)</f>
        <v>99.990630252100843</v>
      </c>
      <c r="AC5" s="26">
        <f t="shared" ref="AC5:AC22" si="6">AVERAGE(O5,O29)</f>
        <v>0</v>
      </c>
      <c r="AD5" s="26">
        <f>AC5+AD4</f>
        <v>0</v>
      </c>
      <c r="AE5" s="26">
        <f t="shared" ref="AE5:AE22" si="7"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>
        <v>15.6</v>
      </c>
      <c r="E6" s="56"/>
      <c r="F6" s="19">
        <v>20</v>
      </c>
      <c r="G6" s="20">
        <v>24</v>
      </c>
      <c r="H6" s="27">
        <v>416.7</v>
      </c>
      <c r="I6" s="21">
        <f t="shared" ref="I6:I22" si="8">(H5-H6)*10</f>
        <v>0</v>
      </c>
      <c r="J6" s="21">
        <f t="shared" ref="J6:J22" si="9">I6*$C$11</f>
        <v>0</v>
      </c>
      <c r="K6" s="21"/>
      <c r="L6" s="20">
        <v>2.21</v>
      </c>
      <c r="M6" s="20">
        <v>424.75</v>
      </c>
      <c r="N6" s="21">
        <f t="shared" ref="N6:N22" si="10">-(M5-M6)*10</f>
        <v>0.50000000000011369</v>
      </c>
      <c r="O6" s="21">
        <f>N6*$C$12</f>
        <v>11.310000000002573</v>
      </c>
      <c r="P6" s="23">
        <f t="shared" ref="P6:P22" si="11">O6+P5</f>
        <v>11.310000000002573</v>
      </c>
      <c r="Q6" s="23">
        <f>(P6/$C$23)*100</f>
        <v>0.28275000000006434</v>
      </c>
      <c r="R6" s="21">
        <f t="shared" si="2"/>
        <v>15.635944700464387</v>
      </c>
      <c r="S6" s="23">
        <f t="shared" si="3"/>
        <v>99.989499999999992</v>
      </c>
      <c r="T6" s="3"/>
      <c r="U6" s="25"/>
      <c r="V6" s="1"/>
      <c r="W6" s="56"/>
      <c r="X6" s="19">
        <v>20</v>
      </c>
      <c r="Y6" s="20">
        <f t="shared" si="0"/>
        <v>24</v>
      </c>
      <c r="Z6" s="23">
        <f t="shared" si="1"/>
        <v>2.21</v>
      </c>
      <c r="AA6" s="21">
        <f t="shared" si="4"/>
        <v>15.635944700464387</v>
      </c>
      <c r="AB6" s="23">
        <f t="shared" si="5"/>
        <v>99.989499999999992</v>
      </c>
      <c r="AC6" s="26">
        <f t="shared" si="6"/>
        <v>11.310000000002573</v>
      </c>
      <c r="AD6" s="26">
        <f t="shared" ref="AD6:AD22" si="12">AC6+AD5</f>
        <v>11.310000000002573</v>
      </c>
      <c r="AE6" s="26">
        <f t="shared" si="7"/>
        <v>0.28275000000006434</v>
      </c>
      <c r="AF6" s="4"/>
      <c r="AG6" s="4"/>
      <c r="AH6" s="4"/>
    </row>
    <row r="7" spans="1:39" ht="20.100000000000001" customHeight="1" x14ac:dyDescent="0.3">
      <c r="A7" s="1"/>
      <c r="B7" s="6" t="s">
        <v>34</v>
      </c>
      <c r="C7" s="18">
        <v>40</v>
      </c>
      <c r="D7" s="8">
        <v>15.66</v>
      </c>
      <c r="E7" s="56"/>
      <c r="F7" s="19">
        <v>30</v>
      </c>
      <c r="G7" s="20">
        <v>24</v>
      </c>
      <c r="H7" s="27">
        <v>416.76</v>
      </c>
      <c r="I7" s="21">
        <f t="shared" si="8"/>
        <v>-0.60000000000002274</v>
      </c>
      <c r="J7" s="21">
        <f t="shared" si="9"/>
        <v>-12.984000000000492</v>
      </c>
      <c r="K7" s="21"/>
      <c r="L7" s="20">
        <v>2.16</v>
      </c>
      <c r="M7" s="20">
        <v>424.9</v>
      </c>
      <c r="N7" s="21">
        <f t="shared" si="10"/>
        <v>1.4999999999997726</v>
      </c>
      <c r="O7" s="21">
        <f t="shared" ref="O7:O22" si="13">N7*$C$12</f>
        <v>33.929999999994855</v>
      </c>
      <c r="P7" s="23">
        <f t="shared" si="11"/>
        <v>45.23999999999743</v>
      </c>
      <c r="Q7" s="23">
        <f t="shared" ref="Q7:Q22" si="14">(P7/$C$23)*100</f>
        <v>1.1309999999999356</v>
      </c>
      <c r="R7" s="21">
        <f t="shared" si="2"/>
        <v>46.907834101375371</v>
      </c>
      <c r="S7" s="23">
        <f t="shared" si="3"/>
        <v>99.990791666666667</v>
      </c>
      <c r="T7" s="3"/>
      <c r="U7" s="25"/>
      <c r="V7" s="1"/>
      <c r="W7" s="56"/>
      <c r="X7" s="19">
        <v>30</v>
      </c>
      <c r="Y7" s="20">
        <f t="shared" si="0"/>
        <v>24</v>
      </c>
      <c r="Z7" s="23">
        <f t="shared" si="1"/>
        <v>2.16</v>
      </c>
      <c r="AA7" s="21">
        <f t="shared" si="4"/>
        <v>46.907834101375371</v>
      </c>
      <c r="AB7" s="23">
        <f t="shared" si="5"/>
        <v>99.990791666666667</v>
      </c>
      <c r="AC7" s="26">
        <f t="shared" si="6"/>
        <v>33.929999999994855</v>
      </c>
      <c r="AD7" s="26">
        <f t="shared" si="12"/>
        <v>45.23999999999743</v>
      </c>
      <c r="AE7" s="26">
        <f t="shared" si="7"/>
        <v>1.1309999999999356</v>
      </c>
      <c r="AF7" s="4"/>
      <c r="AG7" s="4"/>
      <c r="AH7" s="4"/>
    </row>
    <row r="8" spans="1:39" ht="20.100000000000001" customHeight="1" x14ac:dyDescent="0.3">
      <c r="A8" s="1"/>
      <c r="B8" s="6" t="s">
        <v>35</v>
      </c>
      <c r="C8" s="18">
        <v>10</v>
      </c>
      <c r="D8" s="8">
        <v>15.68</v>
      </c>
      <c r="E8" s="56"/>
      <c r="F8" s="19">
        <v>40</v>
      </c>
      <c r="G8" s="20">
        <v>24.2</v>
      </c>
      <c r="H8" s="44">
        <v>416.5</v>
      </c>
      <c r="I8" s="21">
        <f t="shared" si="8"/>
        <v>2.5999999999999091</v>
      </c>
      <c r="J8" s="21">
        <f t="shared" si="9"/>
        <v>56.263999999998035</v>
      </c>
      <c r="K8" s="21"/>
      <c r="L8" s="20">
        <v>2.2000000000000002</v>
      </c>
      <c r="M8" s="20">
        <v>424.9</v>
      </c>
      <c r="N8" s="21">
        <f t="shared" si="10"/>
        <v>0</v>
      </c>
      <c r="O8" s="21">
        <f t="shared" si="13"/>
        <v>0</v>
      </c>
      <c r="P8" s="23">
        <f t="shared" si="11"/>
        <v>45.23999999999743</v>
      </c>
      <c r="Q8" s="23">
        <f t="shared" si="14"/>
        <v>1.1309999999999356</v>
      </c>
      <c r="R8" s="21">
        <f t="shared" si="2"/>
        <v>0</v>
      </c>
      <c r="S8" s="23">
        <f t="shared" si="3"/>
        <v>99.991074380165287</v>
      </c>
      <c r="T8" s="3"/>
      <c r="U8" s="25"/>
      <c r="V8" s="1"/>
      <c r="W8" s="56"/>
      <c r="X8" s="19">
        <v>40</v>
      </c>
      <c r="Y8" s="20">
        <f t="shared" si="0"/>
        <v>24.2</v>
      </c>
      <c r="Z8" s="23">
        <f t="shared" si="1"/>
        <v>2.2000000000000002</v>
      </c>
      <c r="AA8" s="21">
        <f t="shared" si="4"/>
        <v>0</v>
      </c>
      <c r="AB8" s="23">
        <f t="shared" si="5"/>
        <v>99.991074380165287</v>
      </c>
      <c r="AC8" s="26">
        <f t="shared" si="6"/>
        <v>0</v>
      </c>
      <c r="AD8" s="26">
        <f t="shared" si="12"/>
        <v>45.23999999999743</v>
      </c>
      <c r="AE8" s="26">
        <f t="shared" si="7"/>
        <v>1.1309999999999356</v>
      </c>
      <c r="AF8" s="4"/>
      <c r="AG8" s="4"/>
      <c r="AH8" s="4"/>
    </row>
    <row r="9" spans="1:39" ht="20.100000000000001" customHeight="1" x14ac:dyDescent="0.3">
      <c r="A9" s="1"/>
      <c r="B9" s="6" t="s">
        <v>36</v>
      </c>
      <c r="C9" s="18">
        <f>C7-C8</f>
        <v>30</v>
      </c>
      <c r="D9" s="8">
        <v>15.75</v>
      </c>
      <c r="E9" s="56"/>
      <c r="F9" s="19">
        <v>50</v>
      </c>
      <c r="G9" s="20">
        <v>24.2</v>
      </c>
      <c r="H9" s="44">
        <v>416.5</v>
      </c>
      <c r="I9" s="21">
        <f t="shared" si="8"/>
        <v>0</v>
      </c>
      <c r="J9" s="21">
        <f t="shared" si="9"/>
        <v>0</v>
      </c>
      <c r="K9" s="21"/>
      <c r="L9" s="20">
        <v>2.2000000000000002</v>
      </c>
      <c r="M9" s="20">
        <v>425</v>
      </c>
      <c r="N9" s="21">
        <f t="shared" si="10"/>
        <v>1.0000000000002274</v>
      </c>
      <c r="O9" s="21">
        <f t="shared" si="13"/>
        <v>22.620000000005145</v>
      </c>
      <c r="P9" s="23">
        <f t="shared" si="11"/>
        <v>67.860000000002572</v>
      </c>
      <c r="Q9" s="23">
        <f t="shared" si="14"/>
        <v>1.6965000000000643</v>
      </c>
      <c r="R9" s="21">
        <f t="shared" si="2"/>
        <v>31.271889400928774</v>
      </c>
      <c r="S9" s="23">
        <f t="shared" si="3"/>
        <v>99.990909090909085</v>
      </c>
      <c r="T9" s="3"/>
      <c r="U9" s="25"/>
      <c r="V9" s="1"/>
      <c r="W9" s="56"/>
      <c r="X9" s="19">
        <v>50</v>
      </c>
      <c r="Y9" s="20">
        <f t="shared" si="0"/>
        <v>24.2</v>
      </c>
      <c r="Z9" s="23">
        <f t="shared" si="1"/>
        <v>2.2000000000000002</v>
      </c>
      <c r="AA9" s="21">
        <f t="shared" si="4"/>
        <v>31.271889400928774</v>
      </c>
      <c r="AB9" s="23">
        <f t="shared" si="5"/>
        <v>99.990909090909085</v>
      </c>
      <c r="AC9" s="26">
        <f t="shared" si="6"/>
        <v>22.620000000005145</v>
      </c>
      <c r="AD9" s="26">
        <f t="shared" si="12"/>
        <v>67.860000000002572</v>
      </c>
      <c r="AE9" s="26">
        <f t="shared" si="7"/>
        <v>1.6965000000000643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>
        <v>15.77</v>
      </c>
      <c r="E10" s="56"/>
      <c r="F10" s="19">
        <v>60</v>
      </c>
      <c r="G10" s="20">
        <v>24.3</v>
      </c>
      <c r="H10" s="27">
        <v>416.3</v>
      </c>
      <c r="I10" s="21">
        <f t="shared" si="8"/>
        <v>1.9999999999998863</v>
      </c>
      <c r="J10" s="21">
        <f t="shared" si="9"/>
        <v>43.279999999997543</v>
      </c>
      <c r="K10" s="21"/>
      <c r="L10" s="20">
        <v>2.13</v>
      </c>
      <c r="M10" s="20">
        <v>425</v>
      </c>
      <c r="N10" s="21">
        <f t="shared" si="10"/>
        <v>0</v>
      </c>
      <c r="O10" s="21">
        <f t="shared" si="13"/>
        <v>0</v>
      </c>
      <c r="P10" s="23">
        <f t="shared" si="11"/>
        <v>67.860000000002572</v>
      </c>
      <c r="Q10" s="23">
        <f t="shared" si="14"/>
        <v>1.6965000000000643</v>
      </c>
      <c r="R10" s="21">
        <f t="shared" si="2"/>
        <v>0</v>
      </c>
      <c r="S10" s="23">
        <f t="shared" si="3"/>
        <v>99.990946502057611</v>
      </c>
      <c r="T10" s="3"/>
      <c r="U10" s="25"/>
      <c r="V10" s="1"/>
      <c r="W10" s="56"/>
      <c r="X10" s="19">
        <v>60</v>
      </c>
      <c r="Y10" s="20">
        <f t="shared" si="0"/>
        <v>24.3</v>
      </c>
      <c r="Z10" s="23">
        <f t="shared" si="1"/>
        <v>2.13</v>
      </c>
      <c r="AA10" s="21">
        <f t="shared" si="4"/>
        <v>0</v>
      </c>
      <c r="AB10" s="23">
        <f t="shared" si="5"/>
        <v>99.990946502057611</v>
      </c>
      <c r="AC10" s="26">
        <f t="shared" si="6"/>
        <v>0</v>
      </c>
      <c r="AD10" s="26">
        <f t="shared" si="12"/>
        <v>67.860000000002572</v>
      </c>
      <c r="AE10" s="26">
        <f t="shared" si="7"/>
        <v>1.6965000000000643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>
        <v>15.88</v>
      </c>
      <c r="E11" s="56"/>
      <c r="F11" s="19">
        <v>70</v>
      </c>
      <c r="G11" s="20">
        <v>24.4</v>
      </c>
      <c r="H11" s="27">
        <v>416.3</v>
      </c>
      <c r="I11" s="21">
        <f t="shared" si="8"/>
        <v>0</v>
      </c>
      <c r="J11" s="21">
        <f t="shared" si="9"/>
        <v>0</v>
      </c>
      <c r="K11" s="21"/>
      <c r="L11" s="20">
        <v>2.15</v>
      </c>
      <c r="M11" s="20">
        <v>425.1</v>
      </c>
      <c r="N11" s="21">
        <f t="shared" si="10"/>
        <v>1.0000000000002274</v>
      </c>
      <c r="O11" s="21">
        <f t="shared" si="13"/>
        <v>22.620000000005145</v>
      </c>
      <c r="P11" s="23">
        <f t="shared" si="11"/>
        <v>90.48000000000772</v>
      </c>
      <c r="Q11" s="23">
        <f t="shared" si="14"/>
        <v>2.2620000000001932</v>
      </c>
      <c r="R11" s="21">
        <f t="shared" si="2"/>
        <v>31.271889400928774</v>
      </c>
      <c r="S11" s="23">
        <f t="shared" si="3"/>
        <v>99.991270491803277</v>
      </c>
      <c r="T11" s="3"/>
      <c r="U11" s="25"/>
      <c r="V11" s="1"/>
      <c r="W11" s="56"/>
      <c r="X11" s="19">
        <v>70</v>
      </c>
      <c r="Y11" s="20">
        <f t="shared" si="0"/>
        <v>24.4</v>
      </c>
      <c r="Z11" s="23">
        <f t="shared" si="1"/>
        <v>2.15</v>
      </c>
      <c r="AA11" s="21">
        <f t="shared" si="4"/>
        <v>31.271889400928774</v>
      </c>
      <c r="AB11" s="23">
        <f t="shared" si="5"/>
        <v>99.991270491803277</v>
      </c>
      <c r="AC11" s="26">
        <f t="shared" si="6"/>
        <v>22.620000000005145</v>
      </c>
      <c r="AD11" s="26">
        <f t="shared" si="12"/>
        <v>90.48000000000772</v>
      </c>
      <c r="AE11" s="26">
        <f t="shared" si="7"/>
        <v>2.2620000000001932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>
        <v>15.89</v>
      </c>
      <c r="E12" s="56"/>
      <c r="F12" s="19">
        <v>80</v>
      </c>
      <c r="G12" s="20">
        <v>24.5</v>
      </c>
      <c r="H12" s="27">
        <v>416.15</v>
      </c>
      <c r="I12" s="21">
        <f t="shared" si="8"/>
        <v>1.5000000000003411</v>
      </c>
      <c r="J12" s="21">
        <f t="shared" si="9"/>
        <v>32.460000000007383</v>
      </c>
      <c r="K12" s="21"/>
      <c r="L12" s="20">
        <v>2.19</v>
      </c>
      <c r="M12" s="20">
        <v>425.2</v>
      </c>
      <c r="N12" s="21">
        <f t="shared" si="10"/>
        <v>0.99999999999965894</v>
      </c>
      <c r="O12" s="21">
        <f t="shared" si="13"/>
        <v>22.619999999992285</v>
      </c>
      <c r="P12" s="23">
        <f t="shared" si="11"/>
        <v>113.10000000000001</v>
      </c>
      <c r="Q12" s="23">
        <f t="shared" si="14"/>
        <v>2.8275000000000001</v>
      </c>
      <c r="R12" s="21">
        <f t="shared" si="2"/>
        <v>31.271889400910993</v>
      </c>
      <c r="S12" s="23">
        <f t="shared" si="3"/>
        <v>99.991224489795911</v>
      </c>
      <c r="T12" s="3"/>
      <c r="U12" s="25"/>
      <c r="V12" s="1"/>
      <c r="W12" s="56"/>
      <c r="X12" s="19">
        <v>80</v>
      </c>
      <c r="Y12" s="20">
        <f t="shared" si="0"/>
        <v>24.5</v>
      </c>
      <c r="Z12" s="23">
        <f t="shared" si="1"/>
        <v>2.19</v>
      </c>
      <c r="AA12" s="21">
        <f t="shared" si="4"/>
        <v>31.271889400910993</v>
      </c>
      <c r="AB12" s="23">
        <f t="shared" si="5"/>
        <v>99.991224489795911</v>
      </c>
      <c r="AC12" s="26">
        <f t="shared" si="6"/>
        <v>22.619999999992285</v>
      </c>
      <c r="AD12" s="26">
        <f t="shared" si="12"/>
        <v>113.10000000000001</v>
      </c>
      <c r="AE12" s="26">
        <f t="shared" si="7"/>
        <v>2.8275000000000001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>
        <v>15.99</v>
      </c>
      <c r="E13" s="56"/>
      <c r="F13" s="19">
        <v>90</v>
      </c>
      <c r="G13" s="20">
        <v>24.6</v>
      </c>
      <c r="H13" s="27">
        <v>416</v>
      </c>
      <c r="I13" s="21">
        <f t="shared" si="8"/>
        <v>1.4999999999997726</v>
      </c>
      <c r="J13" s="21">
        <f t="shared" si="9"/>
        <v>32.459999999995084</v>
      </c>
      <c r="K13" s="21"/>
      <c r="L13" s="20">
        <v>2.1800000000000002</v>
      </c>
      <c r="M13" s="20">
        <v>425.25</v>
      </c>
      <c r="N13" s="21">
        <f t="shared" si="10"/>
        <v>0.50000000000011369</v>
      </c>
      <c r="O13" s="21">
        <f t="shared" si="13"/>
        <v>11.310000000002573</v>
      </c>
      <c r="P13" s="23">
        <f t="shared" si="11"/>
        <v>124.41000000000258</v>
      </c>
      <c r="Q13" s="23">
        <f t="shared" si="14"/>
        <v>3.1102500000000646</v>
      </c>
      <c r="R13" s="21">
        <f t="shared" si="2"/>
        <v>15.635944700464387</v>
      </c>
      <c r="S13" s="23">
        <f t="shared" si="3"/>
        <v>99.991097560975604</v>
      </c>
      <c r="T13" s="3"/>
      <c r="U13" s="25"/>
      <c r="V13" s="1"/>
      <c r="W13" s="56"/>
      <c r="X13" s="19">
        <v>90</v>
      </c>
      <c r="Y13" s="20">
        <f t="shared" si="0"/>
        <v>24.6</v>
      </c>
      <c r="Z13" s="23">
        <f t="shared" si="1"/>
        <v>2.1800000000000002</v>
      </c>
      <c r="AA13" s="21">
        <f t="shared" si="4"/>
        <v>15.635944700464387</v>
      </c>
      <c r="AB13" s="23">
        <f t="shared" si="5"/>
        <v>99.991097560975604</v>
      </c>
      <c r="AC13" s="26">
        <f t="shared" si="6"/>
        <v>11.310000000002573</v>
      </c>
      <c r="AD13" s="26">
        <f t="shared" si="12"/>
        <v>124.41000000000258</v>
      </c>
      <c r="AE13" s="26">
        <f t="shared" si="7"/>
        <v>3.1102500000000646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1050</v>
      </c>
      <c r="D14" s="8">
        <v>16.02</v>
      </c>
      <c r="E14" s="56"/>
      <c r="F14" s="19">
        <v>100</v>
      </c>
      <c r="G14" s="20">
        <v>24.7</v>
      </c>
      <c r="H14" s="27">
        <v>415.8</v>
      </c>
      <c r="I14" s="21">
        <f t="shared" si="8"/>
        <v>1.9999999999998863</v>
      </c>
      <c r="J14" s="21">
        <f t="shared" si="9"/>
        <v>43.279999999997543</v>
      </c>
      <c r="K14" s="21"/>
      <c r="L14" s="20">
        <v>2.1800000000000002</v>
      </c>
      <c r="M14" s="20">
        <v>425.3</v>
      </c>
      <c r="N14" s="21">
        <f t="shared" si="10"/>
        <v>0.50000000000011369</v>
      </c>
      <c r="O14" s="21">
        <f t="shared" si="13"/>
        <v>11.310000000002573</v>
      </c>
      <c r="P14" s="23">
        <f t="shared" si="11"/>
        <v>135.72000000000514</v>
      </c>
      <c r="Q14" s="23">
        <f t="shared" si="14"/>
        <v>3.3930000000001286</v>
      </c>
      <c r="R14" s="21">
        <f t="shared" si="2"/>
        <v>15.635944700464387</v>
      </c>
      <c r="S14" s="23">
        <f t="shared" si="3"/>
        <v>99.991174089068821</v>
      </c>
      <c r="T14" s="3"/>
      <c r="U14" s="25"/>
      <c r="V14" s="1"/>
      <c r="W14" s="56"/>
      <c r="X14" s="19">
        <v>100</v>
      </c>
      <c r="Y14" s="20">
        <f t="shared" si="0"/>
        <v>24.7</v>
      </c>
      <c r="Z14" s="23">
        <f t="shared" si="1"/>
        <v>2.1800000000000002</v>
      </c>
      <c r="AA14" s="21">
        <f t="shared" si="4"/>
        <v>15.635944700464387</v>
      </c>
      <c r="AB14" s="23">
        <f t="shared" si="5"/>
        <v>99.991174089068821</v>
      </c>
      <c r="AC14" s="26">
        <f t="shared" si="6"/>
        <v>11.310000000002573</v>
      </c>
      <c r="AD14" s="26">
        <f t="shared" si="12"/>
        <v>135.72000000000514</v>
      </c>
      <c r="AE14" s="26">
        <f t="shared" si="7"/>
        <v>3.3930000000001286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>
        <v>16.11</v>
      </c>
      <c r="E15" s="56"/>
      <c r="F15" s="19">
        <v>110</v>
      </c>
      <c r="G15" s="20">
        <v>24.7</v>
      </c>
      <c r="H15" s="27">
        <v>415.7</v>
      </c>
      <c r="I15" s="21">
        <f t="shared" si="8"/>
        <v>1.0000000000002274</v>
      </c>
      <c r="J15" s="21">
        <f t="shared" si="9"/>
        <v>21.640000000004921</v>
      </c>
      <c r="K15" s="21"/>
      <c r="L15" s="20">
        <v>2.17</v>
      </c>
      <c r="M15" s="20">
        <v>425.35</v>
      </c>
      <c r="N15" s="21">
        <f t="shared" si="10"/>
        <v>0.50000000000011369</v>
      </c>
      <c r="O15" s="21">
        <f t="shared" si="13"/>
        <v>11.310000000002573</v>
      </c>
      <c r="P15" s="23">
        <f t="shared" si="11"/>
        <v>147.0300000000077</v>
      </c>
      <c r="Q15" s="23">
        <f t="shared" si="14"/>
        <v>3.6757500000001926</v>
      </c>
      <c r="R15" s="21">
        <f t="shared" si="2"/>
        <v>15.635944700464387</v>
      </c>
      <c r="S15" s="23">
        <f t="shared" si="3"/>
        <v>99.991174089068821</v>
      </c>
      <c r="T15" s="3"/>
      <c r="U15" s="25"/>
      <c r="V15" s="1"/>
      <c r="W15" s="56"/>
      <c r="X15" s="19">
        <v>110</v>
      </c>
      <c r="Y15" s="20">
        <f t="shared" si="0"/>
        <v>24.7</v>
      </c>
      <c r="Z15" s="23">
        <f t="shared" si="1"/>
        <v>2.17</v>
      </c>
      <c r="AA15" s="21">
        <f t="shared" si="4"/>
        <v>15.635944700464387</v>
      </c>
      <c r="AB15" s="23">
        <f t="shared" si="5"/>
        <v>99.991174089068821</v>
      </c>
      <c r="AC15" s="26">
        <f t="shared" si="6"/>
        <v>11.310000000002573</v>
      </c>
      <c r="AD15" s="26">
        <f t="shared" si="12"/>
        <v>147.0300000000077</v>
      </c>
      <c r="AE15" s="26">
        <f t="shared" si="7"/>
        <v>3.6757500000001926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>
        <v>16.12</v>
      </c>
      <c r="E16" s="56"/>
      <c r="F16" s="19">
        <v>120</v>
      </c>
      <c r="G16" s="20">
        <v>24.8</v>
      </c>
      <c r="H16" s="27">
        <v>415.6</v>
      </c>
      <c r="I16" s="21">
        <f t="shared" si="8"/>
        <v>0.99999999999965894</v>
      </c>
      <c r="J16" s="21">
        <f t="shared" si="9"/>
        <v>21.639999999992622</v>
      </c>
      <c r="K16" s="21"/>
      <c r="L16" s="20">
        <v>2.19</v>
      </c>
      <c r="M16" s="20">
        <v>425.45</v>
      </c>
      <c r="N16" s="21">
        <f t="shared" si="10"/>
        <v>0.99999999999965894</v>
      </c>
      <c r="O16" s="21">
        <f t="shared" si="13"/>
        <v>22.619999999992285</v>
      </c>
      <c r="P16" s="23">
        <f t="shared" si="11"/>
        <v>169.64999999999998</v>
      </c>
      <c r="Q16" s="23">
        <f t="shared" si="14"/>
        <v>4.2412499999999991</v>
      </c>
      <c r="R16" s="21">
        <f t="shared" si="2"/>
        <v>31.271889400910993</v>
      </c>
      <c r="S16" s="23">
        <f t="shared" si="3"/>
        <v>99.991249999999994</v>
      </c>
      <c r="T16" s="3"/>
      <c r="U16" s="25"/>
      <c r="V16" s="1"/>
      <c r="W16" s="56"/>
      <c r="X16" s="19">
        <v>120</v>
      </c>
      <c r="Y16" s="20">
        <f t="shared" si="0"/>
        <v>24.8</v>
      </c>
      <c r="Z16" s="23">
        <f t="shared" si="1"/>
        <v>2.19</v>
      </c>
      <c r="AA16" s="21">
        <f t="shared" si="4"/>
        <v>31.271889400910993</v>
      </c>
      <c r="AB16" s="23">
        <f t="shared" si="5"/>
        <v>99.991249999999994</v>
      </c>
      <c r="AC16" s="26">
        <f t="shared" si="6"/>
        <v>22.619999999992285</v>
      </c>
      <c r="AD16" s="26">
        <f t="shared" si="12"/>
        <v>169.64999999999998</v>
      </c>
      <c r="AE16" s="26">
        <f t="shared" si="7"/>
        <v>4.2412499999999991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>
        <v>16.2</v>
      </c>
      <c r="E17" s="56"/>
      <c r="F17" s="19">
        <v>130</v>
      </c>
      <c r="G17" s="20">
        <v>24.9</v>
      </c>
      <c r="H17" s="27">
        <v>415.45</v>
      </c>
      <c r="I17" s="21">
        <f t="shared" si="8"/>
        <v>1.5000000000003411</v>
      </c>
      <c r="J17" s="21">
        <f t="shared" si="9"/>
        <v>32.460000000007383</v>
      </c>
      <c r="K17" s="21"/>
      <c r="L17" s="20">
        <v>2.1800000000000002</v>
      </c>
      <c r="M17" s="20">
        <v>425.5</v>
      </c>
      <c r="N17" s="21">
        <f t="shared" si="10"/>
        <v>0.50000000000011369</v>
      </c>
      <c r="O17" s="21">
        <f t="shared" si="13"/>
        <v>11.310000000002573</v>
      </c>
      <c r="P17" s="23">
        <f t="shared" si="11"/>
        <v>180.96000000000254</v>
      </c>
      <c r="Q17" s="23">
        <f t="shared" si="14"/>
        <v>4.5240000000000631</v>
      </c>
      <c r="R17" s="21">
        <f t="shared" si="2"/>
        <v>15.635944700464387</v>
      </c>
      <c r="S17" s="23">
        <f t="shared" si="3"/>
        <v>99.991204819277115</v>
      </c>
      <c r="T17" s="3"/>
      <c r="U17" s="25"/>
      <c r="V17" s="1"/>
      <c r="W17" s="56"/>
      <c r="X17" s="19">
        <v>130</v>
      </c>
      <c r="Y17" s="20">
        <f t="shared" si="0"/>
        <v>24.9</v>
      </c>
      <c r="Z17" s="23">
        <f t="shared" si="1"/>
        <v>2.1800000000000002</v>
      </c>
      <c r="AA17" s="21">
        <f t="shared" si="4"/>
        <v>15.635944700464387</v>
      </c>
      <c r="AB17" s="23">
        <f t="shared" si="5"/>
        <v>99.991204819277115</v>
      </c>
      <c r="AC17" s="26">
        <f t="shared" si="6"/>
        <v>11.310000000002573</v>
      </c>
      <c r="AD17" s="26">
        <f t="shared" si="12"/>
        <v>180.96000000000254</v>
      </c>
      <c r="AE17" s="26">
        <f t="shared" si="7"/>
        <v>4.5240000000000631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>
        <v>16.25</v>
      </c>
      <c r="E18" s="56"/>
      <c r="F18" s="19">
        <v>140</v>
      </c>
      <c r="G18" s="20">
        <v>24.95</v>
      </c>
      <c r="H18" s="27">
        <v>415.35</v>
      </c>
      <c r="I18" s="21">
        <f t="shared" si="8"/>
        <v>0.99999999999965894</v>
      </c>
      <c r="J18" s="21">
        <f t="shared" si="9"/>
        <v>21.639999999992622</v>
      </c>
      <c r="K18" s="21"/>
      <c r="L18" s="20">
        <v>2.1800000000000002</v>
      </c>
      <c r="M18" s="20">
        <v>425.55</v>
      </c>
      <c r="N18" s="21">
        <f t="shared" si="10"/>
        <v>0.50000000000011369</v>
      </c>
      <c r="O18" s="21">
        <f t="shared" si="13"/>
        <v>11.310000000002573</v>
      </c>
      <c r="P18" s="23">
        <f t="shared" si="11"/>
        <v>192.2700000000051</v>
      </c>
      <c r="Q18" s="23">
        <f t="shared" si="14"/>
        <v>4.806750000000128</v>
      </c>
      <c r="R18" s="21">
        <f t="shared" si="2"/>
        <v>15.635944700464387</v>
      </c>
      <c r="S18" s="23">
        <f t="shared" si="3"/>
        <v>99.991262525050089</v>
      </c>
      <c r="T18" s="3"/>
      <c r="U18" s="25"/>
      <c r="V18" s="1"/>
      <c r="W18" s="56"/>
      <c r="X18" s="19">
        <v>140</v>
      </c>
      <c r="Y18" s="20">
        <f t="shared" si="0"/>
        <v>24.95</v>
      </c>
      <c r="Z18" s="23">
        <f t="shared" si="1"/>
        <v>2.1800000000000002</v>
      </c>
      <c r="AA18" s="21">
        <f t="shared" si="4"/>
        <v>15.635944700464387</v>
      </c>
      <c r="AB18" s="23">
        <f t="shared" si="5"/>
        <v>99.991262525050089</v>
      </c>
      <c r="AC18" s="26">
        <f t="shared" si="6"/>
        <v>11.310000000002573</v>
      </c>
      <c r="AD18" s="26">
        <f t="shared" si="12"/>
        <v>192.2700000000051</v>
      </c>
      <c r="AE18" s="26">
        <f t="shared" si="7"/>
        <v>4.806750000000128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35">
        <v>16.29</v>
      </c>
      <c r="E19" s="56"/>
      <c r="F19" s="19">
        <v>150</v>
      </c>
      <c r="G19" s="20">
        <v>25</v>
      </c>
      <c r="H19" s="27">
        <v>415.25</v>
      </c>
      <c r="I19" s="21">
        <f t="shared" si="8"/>
        <v>1.0000000000002274</v>
      </c>
      <c r="J19" s="21">
        <f t="shared" si="9"/>
        <v>21.640000000004921</v>
      </c>
      <c r="K19" s="21"/>
      <c r="L19" s="20">
        <v>2.19</v>
      </c>
      <c r="M19" s="20">
        <v>425.6</v>
      </c>
      <c r="N19" s="21">
        <f t="shared" si="10"/>
        <v>0.50000000000011369</v>
      </c>
      <c r="O19" s="21">
        <f t="shared" si="13"/>
        <v>11.310000000002573</v>
      </c>
      <c r="P19" s="23">
        <f t="shared" si="11"/>
        <v>203.58000000000766</v>
      </c>
      <c r="Q19" s="23">
        <f t="shared" si="14"/>
        <v>5.089500000000192</v>
      </c>
      <c r="R19" s="21">
        <f t="shared" si="2"/>
        <v>15.635944700464387</v>
      </c>
      <c r="S19" s="23">
        <f t="shared" si="3"/>
        <v>99.991280000000003</v>
      </c>
      <c r="T19" s="3"/>
      <c r="U19" s="25"/>
      <c r="V19" s="1"/>
      <c r="W19" s="56"/>
      <c r="X19" s="19">
        <v>150</v>
      </c>
      <c r="Y19" s="20">
        <f t="shared" si="0"/>
        <v>25</v>
      </c>
      <c r="Z19" s="23">
        <f t="shared" si="1"/>
        <v>2.19</v>
      </c>
      <c r="AA19" s="21">
        <f t="shared" si="4"/>
        <v>15.635944700464387</v>
      </c>
      <c r="AB19" s="23">
        <f t="shared" si="5"/>
        <v>99.991280000000003</v>
      </c>
      <c r="AC19" s="26">
        <f t="shared" si="6"/>
        <v>11.310000000002573</v>
      </c>
      <c r="AD19" s="26">
        <f t="shared" si="12"/>
        <v>203.58000000000766</v>
      </c>
      <c r="AE19" s="26">
        <f t="shared" si="7"/>
        <v>5.089500000000192</v>
      </c>
      <c r="AF19" s="4"/>
      <c r="AG19" s="4"/>
      <c r="AH19" s="4"/>
    </row>
    <row r="20" spans="1:39" ht="20.100000000000001" customHeight="1" x14ac:dyDescent="0.3">
      <c r="A20" s="1"/>
      <c r="B20" s="59" t="s">
        <v>38</v>
      </c>
      <c r="C20" s="52">
        <v>27025</v>
      </c>
      <c r="D20" s="35">
        <v>16.32</v>
      </c>
      <c r="E20" s="56"/>
      <c r="F20" s="19">
        <v>160</v>
      </c>
      <c r="G20" s="20">
        <v>25.2</v>
      </c>
      <c r="H20" s="27">
        <v>415.2</v>
      </c>
      <c r="I20" s="21">
        <f t="shared" si="8"/>
        <v>0.50000000000011369</v>
      </c>
      <c r="J20" s="21">
        <f t="shared" si="9"/>
        <v>10.820000000002461</v>
      </c>
      <c r="K20" s="21"/>
      <c r="L20" s="20">
        <v>2.2000000000000002</v>
      </c>
      <c r="M20" s="20">
        <v>425.6</v>
      </c>
      <c r="N20" s="21">
        <f t="shared" si="10"/>
        <v>0</v>
      </c>
      <c r="O20" s="21">
        <f t="shared" si="13"/>
        <v>0</v>
      </c>
      <c r="P20" s="23">
        <f t="shared" si="11"/>
        <v>203.58000000000766</v>
      </c>
      <c r="Q20" s="23">
        <f t="shared" si="14"/>
        <v>5.089500000000192</v>
      </c>
      <c r="R20" s="21">
        <f t="shared" si="2"/>
        <v>0</v>
      </c>
      <c r="S20" s="23">
        <f t="shared" si="3"/>
        <v>99.99130952380952</v>
      </c>
      <c r="T20" s="3"/>
      <c r="U20" s="25"/>
      <c r="V20" s="1"/>
      <c r="W20" s="56"/>
      <c r="X20" s="19">
        <v>160</v>
      </c>
      <c r="Y20" s="20">
        <f t="shared" si="0"/>
        <v>25.2</v>
      </c>
      <c r="Z20" s="23">
        <f t="shared" si="1"/>
        <v>2.2000000000000002</v>
      </c>
      <c r="AA20" s="21">
        <f t="shared" si="4"/>
        <v>0</v>
      </c>
      <c r="AB20" s="23">
        <f t="shared" si="5"/>
        <v>99.99130952380952</v>
      </c>
      <c r="AC20" s="26">
        <f t="shared" si="6"/>
        <v>0</v>
      </c>
      <c r="AD20" s="26">
        <f t="shared" si="12"/>
        <v>203.58000000000766</v>
      </c>
      <c r="AE20" s="26">
        <f t="shared" si="7"/>
        <v>5.089500000000192</v>
      </c>
      <c r="AF20" s="4"/>
      <c r="AG20" s="4"/>
      <c r="AH20" s="4"/>
    </row>
    <row r="21" spans="1:39" ht="20.100000000000001" customHeight="1" x14ac:dyDescent="0.3">
      <c r="A21" s="1"/>
      <c r="B21" s="59"/>
      <c r="C21" s="53"/>
      <c r="D21" s="35">
        <v>16.36</v>
      </c>
      <c r="E21" s="56"/>
      <c r="F21" s="19">
        <v>170</v>
      </c>
      <c r="G21" s="20">
        <v>25.2</v>
      </c>
      <c r="H21" s="28">
        <v>415.15</v>
      </c>
      <c r="I21" s="21">
        <f t="shared" si="8"/>
        <v>0.50000000000011369</v>
      </c>
      <c r="J21" s="21">
        <f t="shared" si="9"/>
        <v>10.820000000002461</v>
      </c>
      <c r="K21" s="21"/>
      <c r="L21" s="20">
        <v>2.23</v>
      </c>
      <c r="M21" s="20">
        <v>425.7</v>
      </c>
      <c r="N21" s="21">
        <f t="shared" si="10"/>
        <v>0.99999999999965894</v>
      </c>
      <c r="O21" s="21">
        <f t="shared" si="13"/>
        <v>22.619999999992285</v>
      </c>
      <c r="P21" s="23">
        <f t="shared" si="11"/>
        <v>226.19999999999993</v>
      </c>
      <c r="Q21" s="23">
        <f t="shared" si="14"/>
        <v>5.6549999999999985</v>
      </c>
      <c r="R21" s="21">
        <f t="shared" si="2"/>
        <v>31.271889400910993</v>
      </c>
      <c r="S21" s="23">
        <f t="shared" si="3"/>
        <v>99.99126984126984</v>
      </c>
      <c r="T21" s="3"/>
      <c r="U21" s="25"/>
      <c r="V21" s="1"/>
      <c r="W21" s="56"/>
      <c r="X21" s="19">
        <v>170</v>
      </c>
      <c r="Y21" s="20">
        <f t="shared" si="0"/>
        <v>25.2</v>
      </c>
      <c r="Z21" s="23">
        <f t="shared" si="1"/>
        <v>2.23</v>
      </c>
      <c r="AA21" s="21">
        <f t="shared" si="4"/>
        <v>31.271889400910993</v>
      </c>
      <c r="AB21" s="23">
        <f t="shared" si="5"/>
        <v>99.99126984126984</v>
      </c>
      <c r="AC21" s="26">
        <f t="shared" si="6"/>
        <v>22.619999999992285</v>
      </c>
      <c r="AD21" s="26">
        <f t="shared" si="12"/>
        <v>226.19999999999993</v>
      </c>
      <c r="AE21" s="26">
        <f t="shared" si="7"/>
        <v>5.6549999999999985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35">
        <v>16.399999999999999</v>
      </c>
      <c r="E22" s="56"/>
      <c r="F22" s="19">
        <v>180</v>
      </c>
      <c r="G22" s="20">
        <v>25.2</v>
      </c>
      <c r="H22" s="28">
        <v>415</v>
      </c>
      <c r="I22" s="21">
        <f t="shared" si="8"/>
        <v>1.4999999999997726</v>
      </c>
      <c r="J22" s="21">
        <f t="shared" si="9"/>
        <v>32.459999999995084</v>
      </c>
      <c r="K22" s="21"/>
      <c r="L22" s="20">
        <v>2.2599999999999998</v>
      </c>
      <c r="M22" s="20">
        <v>425.75</v>
      </c>
      <c r="N22" s="21">
        <f t="shared" si="10"/>
        <v>0.50000000000011369</v>
      </c>
      <c r="O22" s="21">
        <f t="shared" si="13"/>
        <v>11.310000000002573</v>
      </c>
      <c r="P22" s="23">
        <f t="shared" si="11"/>
        <v>237.51000000000249</v>
      </c>
      <c r="Q22" s="23">
        <f t="shared" si="14"/>
        <v>5.9377500000000625</v>
      </c>
      <c r="R22" s="21">
        <f t="shared" si="2"/>
        <v>15.635944700464387</v>
      </c>
      <c r="S22" s="23">
        <f t="shared" si="3"/>
        <v>99.991150793650803</v>
      </c>
      <c r="T22" s="3"/>
      <c r="U22" s="25"/>
      <c r="V22" s="1"/>
      <c r="W22" s="56"/>
      <c r="X22" s="19">
        <v>180</v>
      </c>
      <c r="Y22" s="20">
        <f t="shared" si="0"/>
        <v>25.2</v>
      </c>
      <c r="Z22" s="23">
        <f t="shared" si="1"/>
        <v>2.2599999999999998</v>
      </c>
      <c r="AA22" s="21">
        <f t="shared" si="4"/>
        <v>15.635944700464387</v>
      </c>
      <c r="AB22" s="23">
        <f t="shared" si="5"/>
        <v>99.991150793650803</v>
      </c>
      <c r="AC22" s="26">
        <f t="shared" si="6"/>
        <v>11.310000000002573</v>
      </c>
      <c r="AD22" s="26">
        <f t="shared" si="12"/>
        <v>237.51000000000249</v>
      </c>
      <c r="AE22" s="26">
        <f t="shared" si="7"/>
        <v>5.9377500000000625</v>
      </c>
      <c r="AF22" s="4"/>
      <c r="AG22" s="4"/>
      <c r="AH22" s="4"/>
    </row>
    <row r="23" spans="1:39" ht="20.100000000000001" customHeight="1" x14ac:dyDescent="0.3">
      <c r="A23" s="1"/>
      <c r="B23" s="17" t="s">
        <v>20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15</v>
      </c>
      <c r="P23" s="57"/>
      <c r="Q23" s="57"/>
      <c r="R23" s="33">
        <f>AVERAGE(R5:R22)</f>
        <v>18.241935483871167</v>
      </c>
      <c r="S23" s="25"/>
      <c r="T23" s="3"/>
      <c r="U23" s="3"/>
      <c r="V23" s="1"/>
      <c r="W23" s="54" t="s">
        <v>22</v>
      </c>
      <c r="X23" s="54"/>
      <c r="Y23" s="23">
        <f>AVERAGE(Y4:Y22)</f>
        <v>24.539473684210524</v>
      </c>
      <c r="Z23" s="23">
        <f>AVERAGE(Z4:Z22)</f>
        <v>2.2078947368421051</v>
      </c>
      <c r="AA23" s="23">
        <f>AVERAGE(AA5:AA22)</f>
        <v>18.241935483871167</v>
      </c>
      <c r="AB23" s="23" t="e">
        <f>AVERAGE(AB4:AB22)</f>
        <v>#DIV/0!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14</v>
      </c>
      <c r="P24" s="58"/>
      <c r="Q24" s="58"/>
      <c r="R24" s="33">
        <f>-((M4-M22)*$C$12/100)/(180/60)/$C$5</f>
        <v>18.241935483871167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47">
        <f>AVERAGE(R6,R7,R9,R11,R12,R13,R14,R15,R16,R17,R18,R19,R21,R22)</f>
        <v>23.453917050691501</v>
      </c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0"/>
      <c r="F26" s="35"/>
      <c r="G26" s="51"/>
      <c r="H26" s="51"/>
      <c r="I26" s="51"/>
      <c r="J26" s="51"/>
      <c r="K26" s="45"/>
      <c r="L26" s="51"/>
      <c r="M26" s="51"/>
      <c r="N26" s="51"/>
      <c r="O26" s="51"/>
      <c r="P26" s="51"/>
      <c r="Q26" s="51"/>
      <c r="R26" s="51"/>
      <c r="S26" s="51"/>
      <c r="T26" s="36"/>
      <c r="U26" s="36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7.25" x14ac:dyDescent="0.3">
      <c r="A27" s="1"/>
      <c r="B27" s="1"/>
      <c r="C27" s="1"/>
      <c r="D27" s="2"/>
      <c r="E27" s="5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15"/>
      <c r="Q27" s="15"/>
      <c r="R27" s="40"/>
      <c r="S27" s="15"/>
      <c r="T27" s="15"/>
      <c r="U27" s="15"/>
      <c r="V27" s="2"/>
      <c r="W27" s="42"/>
      <c r="X27" s="42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0"/>
      <c r="F28" s="31"/>
      <c r="G28" s="41"/>
      <c r="H28" s="41"/>
      <c r="I28" s="31"/>
      <c r="J28" s="31"/>
      <c r="K28" s="31"/>
      <c r="L28" s="41"/>
      <c r="M28" s="41"/>
      <c r="N28" s="31"/>
      <c r="O28" s="31"/>
      <c r="P28" s="24"/>
      <c r="Q28" s="24"/>
      <c r="R28" s="31"/>
      <c r="S28" s="25"/>
      <c r="T28" s="25"/>
      <c r="U28" s="25"/>
      <c r="V28" s="2"/>
      <c r="W28" s="43"/>
      <c r="X28" s="43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0"/>
      <c r="F29" s="31"/>
      <c r="G29" s="41"/>
      <c r="H29" s="41"/>
      <c r="I29" s="31"/>
      <c r="J29" s="31"/>
      <c r="K29" s="31"/>
      <c r="L29" s="41"/>
      <c r="M29" s="41"/>
      <c r="N29" s="32"/>
      <c r="O29" s="32"/>
      <c r="P29" s="25"/>
      <c r="Q29" s="25"/>
      <c r="R29" s="32"/>
      <c r="S29" s="25"/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0"/>
      <c r="F30" s="31"/>
      <c r="G30" s="41"/>
      <c r="H30" s="41"/>
      <c r="I30" s="31"/>
      <c r="J30" s="31"/>
      <c r="K30" s="31"/>
      <c r="L30" s="41"/>
      <c r="M30" s="41"/>
      <c r="N30" s="32"/>
      <c r="O30" s="32"/>
      <c r="P30" s="25"/>
      <c r="Q30" s="25"/>
      <c r="R30" s="32"/>
      <c r="S30" s="25"/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0"/>
      <c r="F31" s="31"/>
      <c r="G31" s="41"/>
      <c r="H31" s="41"/>
      <c r="I31" s="31"/>
      <c r="J31" s="31"/>
      <c r="K31" s="31"/>
      <c r="L31" s="41"/>
      <c r="M31" s="41"/>
      <c r="N31" s="32"/>
      <c r="O31" s="32"/>
      <c r="P31" s="25"/>
      <c r="Q31" s="25"/>
      <c r="R31" s="32"/>
      <c r="S31" s="25"/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0"/>
      <c r="F32" s="31"/>
      <c r="G32" s="41"/>
      <c r="H32" s="41"/>
      <c r="I32" s="31"/>
      <c r="J32" s="31"/>
      <c r="K32" s="31"/>
      <c r="L32" s="41"/>
      <c r="M32" s="41"/>
      <c r="N32" s="32"/>
      <c r="O32" s="32"/>
      <c r="P32" s="25"/>
      <c r="Q32" s="25"/>
      <c r="R32" s="32"/>
      <c r="S32" s="25"/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0"/>
      <c r="F33" s="31"/>
      <c r="G33" s="41"/>
      <c r="H33" s="41"/>
      <c r="I33" s="31"/>
      <c r="J33" s="31"/>
      <c r="K33" s="31"/>
      <c r="L33" s="41"/>
      <c r="M33" s="41"/>
      <c r="N33" s="32"/>
      <c r="O33" s="32"/>
      <c r="P33" s="25"/>
      <c r="Q33" s="25"/>
      <c r="R33" s="32"/>
      <c r="S33" s="25"/>
      <c r="T33" s="25"/>
      <c r="U33" s="25"/>
      <c r="V33" s="2"/>
      <c r="W33" s="16"/>
      <c r="X33" s="41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0"/>
      <c r="F34" s="31"/>
      <c r="G34" s="41"/>
      <c r="H34" s="41"/>
      <c r="I34" s="31"/>
      <c r="J34" s="31"/>
      <c r="K34" s="31"/>
      <c r="L34" s="41"/>
      <c r="M34" s="41"/>
      <c r="N34" s="32"/>
      <c r="O34" s="32"/>
      <c r="P34" s="25"/>
      <c r="Q34" s="25"/>
      <c r="R34" s="32"/>
      <c r="S34" s="25"/>
      <c r="T34" s="25"/>
      <c r="U34" s="25"/>
      <c r="V34" s="2"/>
      <c r="W34" s="16"/>
      <c r="X34" s="41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0"/>
      <c r="F35" s="31"/>
      <c r="G35" s="41"/>
      <c r="H35" s="41"/>
      <c r="I35" s="31"/>
      <c r="J35" s="31"/>
      <c r="K35" s="31"/>
      <c r="L35" s="41"/>
      <c r="M35" s="41"/>
      <c r="N35" s="32"/>
      <c r="O35" s="32"/>
      <c r="P35" s="25"/>
      <c r="Q35" s="25"/>
      <c r="R35" s="32"/>
      <c r="S35" s="25"/>
      <c r="T35" s="25"/>
      <c r="U35" s="25"/>
      <c r="V35" s="2"/>
      <c r="W35" s="16"/>
      <c r="X35" s="41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0"/>
      <c r="F36" s="31"/>
      <c r="G36" s="41"/>
      <c r="H36" s="41"/>
      <c r="I36" s="31"/>
      <c r="J36" s="31"/>
      <c r="K36" s="31"/>
      <c r="L36" s="41"/>
      <c r="M36" s="41"/>
      <c r="N36" s="32"/>
      <c r="O36" s="32"/>
      <c r="P36" s="25"/>
      <c r="Q36" s="25"/>
      <c r="R36" s="32"/>
      <c r="S36" s="25"/>
      <c r="T36" s="25"/>
      <c r="U36" s="25"/>
      <c r="V36" s="2"/>
      <c r="W36" s="16"/>
      <c r="X36" s="41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0"/>
      <c r="F37" s="31"/>
      <c r="G37" s="41"/>
      <c r="H37" s="41"/>
      <c r="I37" s="31"/>
      <c r="J37" s="31"/>
      <c r="K37" s="31"/>
      <c r="L37" s="41"/>
      <c r="M37" s="41"/>
      <c r="N37" s="32"/>
      <c r="O37" s="32"/>
      <c r="P37" s="25"/>
      <c r="Q37" s="25"/>
      <c r="R37" s="32"/>
      <c r="S37" s="25"/>
      <c r="T37" s="25"/>
      <c r="U37" s="25"/>
      <c r="V37" s="2"/>
      <c r="W37" s="16"/>
      <c r="X37" s="41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0"/>
      <c r="F38" s="31"/>
      <c r="G38" s="41"/>
      <c r="H38" s="41"/>
      <c r="I38" s="31"/>
      <c r="J38" s="31"/>
      <c r="K38" s="31"/>
      <c r="L38" s="41"/>
      <c r="M38" s="41"/>
      <c r="N38" s="32"/>
      <c r="O38" s="32"/>
      <c r="P38" s="25"/>
      <c r="Q38" s="25"/>
      <c r="R38" s="32"/>
      <c r="S38" s="25"/>
      <c r="T38" s="25"/>
      <c r="U38" s="25"/>
      <c r="V38" s="2"/>
      <c r="W38" s="16"/>
      <c r="X38" s="41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0"/>
      <c r="F39" s="31"/>
      <c r="G39" s="41"/>
      <c r="H39" s="41"/>
      <c r="I39" s="31"/>
      <c r="J39" s="31"/>
      <c r="K39" s="31"/>
      <c r="L39" s="41"/>
      <c r="M39" s="41"/>
      <c r="N39" s="32"/>
      <c r="O39" s="32"/>
      <c r="P39" s="25"/>
      <c r="Q39" s="25"/>
      <c r="R39" s="32"/>
      <c r="S39" s="25"/>
      <c r="T39" s="25"/>
      <c r="U39" s="25"/>
      <c r="V39" s="2"/>
      <c r="W39" s="16"/>
      <c r="X39" s="41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0"/>
      <c r="F40" s="31"/>
      <c r="G40" s="41"/>
      <c r="H40" s="41"/>
      <c r="I40" s="31"/>
      <c r="J40" s="31"/>
      <c r="K40" s="31"/>
      <c r="L40" s="41"/>
      <c r="M40" s="41"/>
      <c r="N40" s="32"/>
      <c r="O40" s="32"/>
      <c r="P40" s="25"/>
      <c r="Q40" s="25"/>
      <c r="R40" s="32"/>
      <c r="S40" s="25"/>
      <c r="T40" s="25"/>
      <c r="U40" s="25"/>
      <c r="V40" s="2"/>
      <c r="W40" s="16"/>
      <c r="X40" s="41"/>
      <c r="Y40" s="16"/>
      <c r="Z40" s="16"/>
      <c r="AF40" s="16"/>
    </row>
    <row r="41" spans="1:39" ht="17.25" x14ac:dyDescent="0.3">
      <c r="A41" s="1"/>
      <c r="B41" s="1"/>
      <c r="C41" s="1"/>
      <c r="D41" s="2"/>
      <c r="E41" s="50"/>
      <c r="F41" s="31"/>
      <c r="G41" s="41"/>
      <c r="H41" s="41"/>
      <c r="I41" s="31"/>
      <c r="J41" s="31"/>
      <c r="K41" s="31"/>
      <c r="L41" s="41"/>
      <c r="M41" s="41"/>
      <c r="N41" s="32"/>
      <c r="O41" s="32"/>
      <c r="P41" s="25"/>
      <c r="Q41" s="25"/>
      <c r="R41" s="32"/>
      <c r="S41" s="25"/>
      <c r="T41" s="25"/>
      <c r="U41" s="25"/>
      <c r="V41" s="2"/>
      <c r="W41" s="16"/>
      <c r="X41" s="41"/>
      <c r="Y41" s="16"/>
      <c r="Z41" s="16"/>
      <c r="AF41" s="16"/>
    </row>
    <row r="42" spans="1:39" ht="17.25" x14ac:dyDescent="0.3">
      <c r="E42" s="50"/>
      <c r="F42" s="31"/>
      <c r="G42" s="41"/>
      <c r="H42" s="41"/>
      <c r="I42" s="31"/>
      <c r="J42" s="31"/>
      <c r="K42" s="31"/>
      <c r="L42" s="41"/>
      <c r="M42" s="41"/>
      <c r="N42" s="32"/>
      <c r="O42" s="32"/>
      <c r="P42" s="25"/>
      <c r="Q42" s="25"/>
      <c r="R42" s="32"/>
      <c r="S42" s="25"/>
      <c r="T42" s="25"/>
      <c r="U42" s="25"/>
      <c r="V42" s="16"/>
      <c r="W42" s="16"/>
      <c r="X42" s="41"/>
      <c r="Y42" s="16"/>
      <c r="Z42" s="16"/>
    </row>
    <row r="43" spans="1:39" ht="17.25" x14ac:dyDescent="0.3">
      <c r="E43" s="50"/>
      <c r="F43" s="31"/>
      <c r="G43" s="41"/>
      <c r="H43" s="41"/>
      <c r="I43" s="31"/>
      <c r="J43" s="31"/>
      <c r="K43" s="31"/>
      <c r="L43" s="41"/>
      <c r="M43" s="41"/>
      <c r="N43" s="32"/>
      <c r="O43" s="32"/>
      <c r="P43" s="25"/>
      <c r="Q43" s="25"/>
      <c r="R43" s="32"/>
      <c r="S43" s="25"/>
      <c r="T43" s="25"/>
      <c r="U43" s="25"/>
      <c r="V43" s="16"/>
      <c r="W43" s="16"/>
      <c r="X43" s="41"/>
      <c r="Y43" s="16"/>
      <c r="Z43" s="16"/>
    </row>
    <row r="44" spans="1:39" ht="17.25" x14ac:dyDescent="0.3">
      <c r="E44" s="50"/>
      <c r="F44" s="31"/>
      <c r="G44" s="41"/>
      <c r="H44" s="41"/>
      <c r="I44" s="31"/>
      <c r="J44" s="31"/>
      <c r="K44" s="31"/>
      <c r="L44" s="41"/>
      <c r="M44" s="41"/>
      <c r="N44" s="32"/>
      <c r="O44" s="32"/>
      <c r="P44" s="25"/>
      <c r="Q44" s="25"/>
      <c r="R44" s="32"/>
      <c r="S44" s="25"/>
      <c r="T44" s="25"/>
      <c r="U44" s="25"/>
      <c r="V44" s="16"/>
      <c r="W44" s="16"/>
      <c r="X44" s="41"/>
      <c r="Y44" s="16"/>
      <c r="Z44" s="16"/>
    </row>
    <row r="45" spans="1:39" ht="17.25" x14ac:dyDescent="0.3">
      <c r="E45" s="50"/>
      <c r="F45" s="31"/>
      <c r="G45" s="41"/>
      <c r="H45" s="41"/>
      <c r="I45" s="31"/>
      <c r="J45" s="31"/>
      <c r="K45" s="31"/>
      <c r="L45" s="41"/>
      <c r="M45" s="41"/>
      <c r="N45" s="32"/>
      <c r="O45" s="32"/>
      <c r="P45" s="25"/>
      <c r="Q45" s="25"/>
      <c r="R45" s="32"/>
      <c r="S45" s="25"/>
      <c r="T45" s="25"/>
      <c r="U45" s="25"/>
      <c r="V45" s="16"/>
      <c r="W45" s="16"/>
      <c r="X45" s="41"/>
      <c r="Y45" s="16"/>
      <c r="Z45" s="16"/>
    </row>
    <row r="46" spans="1:39" ht="17.25" x14ac:dyDescent="0.3">
      <c r="E46" s="50"/>
      <c r="F46" s="31"/>
      <c r="G46" s="41"/>
      <c r="H46" s="41"/>
      <c r="I46" s="31"/>
      <c r="J46" s="31"/>
      <c r="K46" s="31"/>
      <c r="L46" s="41"/>
      <c r="M46" s="41"/>
      <c r="N46" s="32"/>
      <c r="O46" s="32"/>
      <c r="P46" s="25"/>
      <c r="Q46" s="25"/>
      <c r="R46" s="32"/>
      <c r="S46" s="25"/>
      <c r="T46" s="25"/>
      <c r="U46" s="25"/>
      <c r="V46" s="16"/>
      <c r="W46" s="16"/>
      <c r="X46" s="41"/>
      <c r="Y46" s="16"/>
      <c r="Z46" s="16"/>
      <c r="AE46" s="16"/>
    </row>
    <row r="47" spans="1:39" ht="17.25" x14ac:dyDescent="0.3">
      <c r="E47" s="45"/>
      <c r="F47" s="31"/>
      <c r="G47" s="31"/>
      <c r="H47" s="31"/>
      <c r="I47" s="31"/>
      <c r="J47" s="40"/>
      <c r="K47" s="31"/>
      <c r="L47" s="31"/>
      <c r="M47" s="31"/>
      <c r="N47" s="31"/>
      <c r="O47" s="40"/>
      <c r="P47" s="40"/>
      <c r="Q47" s="40"/>
      <c r="R47" s="40"/>
      <c r="V47" s="16"/>
      <c r="W47" s="16"/>
      <c r="X47" s="41"/>
      <c r="Y47" s="16"/>
      <c r="Z47" s="16"/>
      <c r="AE47" s="16"/>
    </row>
    <row r="48" spans="1:39" ht="17.25" x14ac:dyDescent="0.3">
      <c r="E48" s="45"/>
      <c r="F48" s="31"/>
      <c r="G48" s="31"/>
      <c r="H48" s="31"/>
      <c r="I48" s="31"/>
      <c r="J48" s="40"/>
      <c r="K48" s="31"/>
      <c r="L48" s="31"/>
      <c r="M48" s="31"/>
      <c r="N48" s="31"/>
      <c r="O48" s="40"/>
      <c r="P48" s="40"/>
      <c r="Q48" s="40"/>
      <c r="R48" s="40"/>
      <c r="V48" s="16"/>
      <c r="W48" s="16"/>
      <c r="X48" s="41"/>
      <c r="Y48" s="16"/>
      <c r="Z48" s="16"/>
      <c r="AE48" s="16"/>
    </row>
    <row r="49" spans="5:30" ht="17.25" x14ac:dyDescent="0.3"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V49" s="16"/>
      <c r="W49" s="16"/>
      <c r="X49" s="41"/>
      <c r="Y49" s="16"/>
      <c r="Z49" s="16"/>
    </row>
    <row r="50" spans="5:30" ht="20.25" x14ac:dyDescent="0.3">
      <c r="E50" s="50"/>
      <c r="F50" s="35"/>
      <c r="G50" s="51"/>
      <c r="H50" s="51"/>
      <c r="I50" s="51"/>
      <c r="J50" s="51"/>
      <c r="K50" s="30"/>
      <c r="L50" s="51"/>
      <c r="M50" s="51"/>
      <c r="N50" s="51"/>
      <c r="O50" s="51"/>
      <c r="P50" s="51"/>
      <c r="Q50" s="51"/>
      <c r="R50" s="51"/>
      <c r="S50" s="51"/>
      <c r="T50" s="36"/>
      <c r="U50" s="36"/>
      <c r="V50" s="16"/>
      <c r="W50" s="16"/>
      <c r="X50" s="16"/>
      <c r="Y50" s="16"/>
      <c r="Z50" s="16"/>
      <c r="AA50" s="16"/>
    </row>
    <row r="51" spans="5:30" ht="17.25" x14ac:dyDescent="0.3">
      <c r="E51" s="5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15"/>
      <c r="T51" s="15"/>
      <c r="U51" s="15"/>
      <c r="Z51" s="16"/>
      <c r="AA51" s="16"/>
    </row>
    <row r="52" spans="5:30" ht="17.25" x14ac:dyDescent="0.3">
      <c r="E52" s="50"/>
      <c r="F52" s="31"/>
      <c r="G52" s="41"/>
      <c r="H52" s="41"/>
      <c r="I52" s="31"/>
      <c r="J52" s="31"/>
      <c r="K52" s="31"/>
      <c r="L52" s="41"/>
      <c r="M52" s="41"/>
      <c r="N52" s="41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0"/>
      <c r="F53" s="31"/>
      <c r="G53" s="41"/>
      <c r="H53" s="41"/>
      <c r="I53" s="31"/>
      <c r="J53" s="31"/>
      <c r="K53" s="31"/>
      <c r="L53" s="41"/>
      <c r="M53" s="41"/>
      <c r="N53" s="41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0"/>
      <c r="F54" s="31"/>
      <c r="G54" s="41"/>
      <c r="H54" s="41"/>
      <c r="I54" s="31"/>
      <c r="J54" s="31"/>
      <c r="K54" s="31"/>
      <c r="L54" s="41"/>
      <c r="M54" s="41"/>
      <c r="N54" s="41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0"/>
      <c r="F55" s="31"/>
      <c r="G55" s="41"/>
      <c r="H55" s="41"/>
      <c r="I55" s="31"/>
      <c r="J55" s="31"/>
      <c r="K55" s="31"/>
      <c r="L55" s="41"/>
      <c r="M55" s="41"/>
      <c r="N55" s="41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0"/>
      <c r="F56" s="31"/>
      <c r="G56" s="41"/>
      <c r="H56" s="41"/>
      <c r="I56" s="31"/>
      <c r="J56" s="31"/>
      <c r="K56" s="31"/>
      <c r="L56" s="41"/>
      <c r="M56" s="41"/>
      <c r="N56" s="41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0"/>
      <c r="F57" s="31"/>
      <c r="G57" s="41"/>
      <c r="H57" s="41"/>
      <c r="I57" s="31"/>
      <c r="J57" s="31"/>
      <c r="K57" s="31"/>
      <c r="L57" s="41"/>
      <c r="M57" s="41"/>
      <c r="N57" s="41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0"/>
      <c r="F58" s="31"/>
      <c r="G58" s="41"/>
      <c r="H58" s="41"/>
      <c r="I58" s="31"/>
      <c r="J58" s="31"/>
      <c r="K58" s="31"/>
      <c r="L58" s="41"/>
      <c r="M58" s="41"/>
      <c r="N58" s="41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0"/>
      <c r="F59" s="31"/>
      <c r="G59" s="41"/>
      <c r="H59" s="41"/>
      <c r="I59" s="31"/>
      <c r="J59" s="31"/>
      <c r="K59" s="31"/>
      <c r="L59" s="41"/>
      <c r="M59" s="41"/>
      <c r="N59" s="41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0"/>
      <c r="F60" s="31"/>
      <c r="G60" s="41"/>
      <c r="H60" s="41"/>
      <c r="I60" s="31"/>
      <c r="J60" s="31"/>
      <c r="K60" s="31"/>
      <c r="L60" s="41"/>
      <c r="M60" s="41"/>
      <c r="N60" s="41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0"/>
      <c r="F61" s="31"/>
      <c r="G61" s="41"/>
      <c r="H61" s="41"/>
      <c r="I61" s="31"/>
      <c r="J61" s="31"/>
      <c r="K61" s="31"/>
      <c r="L61" s="41"/>
      <c r="M61" s="41"/>
      <c r="N61" s="41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0"/>
      <c r="F62" s="31"/>
      <c r="G62" s="41"/>
      <c r="H62" s="41"/>
      <c r="I62" s="31"/>
      <c r="J62" s="31"/>
      <c r="K62" s="31"/>
      <c r="L62" s="41"/>
      <c r="M62" s="41"/>
      <c r="N62" s="41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0"/>
      <c r="F63" s="31"/>
      <c r="G63" s="41"/>
      <c r="H63" s="41"/>
      <c r="I63" s="31"/>
      <c r="J63" s="31"/>
      <c r="K63" s="31"/>
      <c r="L63" s="41"/>
      <c r="M63" s="41"/>
      <c r="N63" s="41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0"/>
      <c r="F64" s="31"/>
      <c r="G64" s="41"/>
      <c r="H64" s="41"/>
      <c r="I64" s="31"/>
      <c r="J64" s="31"/>
      <c r="K64" s="31"/>
      <c r="L64" s="41"/>
      <c r="M64" s="41"/>
      <c r="N64" s="41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0"/>
      <c r="F65" s="31"/>
      <c r="G65" s="41"/>
      <c r="H65" s="41"/>
      <c r="I65" s="31"/>
      <c r="J65" s="31"/>
      <c r="K65" s="31"/>
      <c r="L65" s="41"/>
      <c r="M65" s="41"/>
      <c r="N65" s="41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0"/>
      <c r="F66" s="31"/>
      <c r="G66" s="41"/>
      <c r="H66" s="41"/>
      <c r="I66" s="31"/>
      <c r="J66" s="31"/>
      <c r="K66" s="31"/>
      <c r="L66" s="41"/>
      <c r="M66" s="41"/>
      <c r="N66" s="41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0"/>
      <c r="F67" s="31"/>
      <c r="G67" s="41"/>
      <c r="H67" s="41"/>
      <c r="I67" s="31"/>
      <c r="J67" s="31"/>
      <c r="K67" s="31"/>
      <c r="L67" s="41"/>
      <c r="M67" s="41"/>
      <c r="N67" s="41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0"/>
      <c r="F68" s="31"/>
      <c r="G68" s="41"/>
      <c r="H68" s="41"/>
      <c r="I68" s="31"/>
      <c r="J68" s="31"/>
      <c r="K68" s="31"/>
      <c r="L68" s="41"/>
      <c r="M68" s="41"/>
      <c r="N68" s="41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0"/>
      <c r="F69" s="31"/>
      <c r="G69" s="41"/>
      <c r="H69" s="41"/>
      <c r="I69" s="31"/>
      <c r="J69" s="31"/>
      <c r="K69" s="31"/>
      <c r="L69" s="41"/>
      <c r="M69" s="41"/>
      <c r="N69" s="41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0"/>
      <c r="F70" s="31"/>
      <c r="G70" s="41"/>
      <c r="H70" s="41"/>
      <c r="I70" s="31"/>
      <c r="J70" s="31"/>
      <c r="K70" s="31"/>
      <c r="L70" s="41"/>
      <c r="M70" s="41"/>
      <c r="N70" s="41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0"/>
      <c r="O71" s="40"/>
      <c r="P71" s="40"/>
      <c r="Q71" s="40"/>
      <c r="R71" s="40"/>
    </row>
    <row r="72" spans="5:21" ht="17.25" x14ac:dyDescent="0.3">
      <c r="J72" s="40"/>
      <c r="O72" s="40"/>
      <c r="P72" s="40"/>
      <c r="Q72" s="40"/>
      <c r="R72" s="40"/>
    </row>
  </sheetData>
  <mergeCells count="21">
    <mergeCell ref="AB2:AB3"/>
    <mergeCell ref="AC2:AC3"/>
    <mergeCell ref="AD2:AD3"/>
    <mergeCell ref="AE2:AE3"/>
    <mergeCell ref="W23:X23"/>
    <mergeCell ref="B20:B21"/>
    <mergeCell ref="E2:E22"/>
    <mergeCell ref="G2:J2"/>
    <mergeCell ref="L2:S2"/>
    <mergeCell ref="W2:W22"/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55" zoomScaleNormal="55" workbookViewId="0">
      <selection activeCell="M35" sqref="M35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38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18</v>
      </c>
      <c r="C2" s="7">
        <v>11191</v>
      </c>
      <c r="D2" s="8"/>
      <c r="E2" s="56" t="s">
        <v>12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6" t="s">
        <v>22</v>
      </c>
      <c r="X2" s="55" t="s">
        <v>7</v>
      </c>
      <c r="Y2" s="10" t="s">
        <v>23</v>
      </c>
      <c r="Z2" s="54" t="s">
        <v>11</v>
      </c>
      <c r="AA2" s="54"/>
      <c r="AB2" s="61" t="s">
        <v>16</v>
      </c>
      <c r="AC2" s="61" t="s">
        <v>27</v>
      </c>
      <c r="AD2" s="61" t="s">
        <v>13</v>
      </c>
      <c r="AE2" s="61" t="s">
        <v>26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6"/>
      <c r="F3" s="14" t="s">
        <v>7</v>
      </c>
      <c r="G3" s="14" t="s">
        <v>8</v>
      </c>
      <c r="H3" s="14" t="s">
        <v>9</v>
      </c>
      <c r="I3" s="14" t="s">
        <v>28</v>
      </c>
      <c r="J3" s="14" t="s">
        <v>29</v>
      </c>
      <c r="K3" s="14"/>
      <c r="L3" s="14" t="s">
        <v>17</v>
      </c>
      <c r="M3" s="14" t="s">
        <v>19</v>
      </c>
      <c r="N3" s="14" t="s">
        <v>30</v>
      </c>
      <c r="O3" s="14" t="s">
        <v>31</v>
      </c>
      <c r="P3" s="14" t="s">
        <v>13</v>
      </c>
      <c r="Q3" s="14" t="s">
        <v>21</v>
      </c>
      <c r="R3" s="14" t="s">
        <v>32</v>
      </c>
      <c r="S3" s="14" t="s">
        <v>16</v>
      </c>
      <c r="T3" s="15"/>
      <c r="U3" s="15"/>
      <c r="V3" s="16"/>
      <c r="W3" s="56"/>
      <c r="X3" s="55"/>
      <c r="Y3" s="14" t="s">
        <v>8</v>
      </c>
      <c r="Z3" s="17" t="s">
        <v>17</v>
      </c>
      <c r="AA3" s="14" t="s">
        <v>32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>
        <v>16.05</v>
      </c>
      <c r="E4" s="56"/>
      <c r="F4" s="19">
        <v>0</v>
      </c>
      <c r="G4" s="20">
        <v>24.7</v>
      </c>
      <c r="H4" s="20">
        <v>415.1</v>
      </c>
      <c r="I4" s="21"/>
      <c r="J4" s="21"/>
      <c r="K4" s="21"/>
      <c r="L4" s="20">
        <v>3.19</v>
      </c>
      <c r="M4" s="20">
        <v>425.9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24.7</v>
      </c>
      <c r="Z4" s="23">
        <f t="shared" ref="Z4:Z22" si="1">AVERAGE(L4,L28)</f>
        <v>3.19</v>
      </c>
      <c r="AA4" s="21">
        <v>0</v>
      </c>
      <c r="AB4" s="23" t="e">
        <f>AVERAGE(S4,S28)</f>
        <v>#DIV/0!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33</v>
      </c>
      <c r="C5" s="18">
        <v>4.3400000000000001E-3</v>
      </c>
      <c r="D5" s="8">
        <v>16.09</v>
      </c>
      <c r="E5" s="56"/>
      <c r="F5" s="19">
        <v>10</v>
      </c>
      <c r="G5" s="20">
        <v>24.8</v>
      </c>
      <c r="H5" s="20">
        <v>415</v>
      </c>
      <c r="I5" s="21">
        <f>(H4-H5)*10</f>
        <v>1.0000000000002274</v>
      </c>
      <c r="J5" s="21">
        <f>I5*$C$11</f>
        <v>21.640000000004921</v>
      </c>
      <c r="K5" s="21"/>
      <c r="L5" s="20">
        <v>3.48</v>
      </c>
      <c r="M5" s="20">
        <v>425.95</v>
      </c>
      <c r="N5" s="21">
        <f>-(M4-M5)*10</f>
        <v>0.50000000000011369</v>
      </c>
      <c r="O5" s="21">
        <f>N5*$C$12</f>
        <v>11.310000000002573</v>
      </c>
      <c r="P5" s="23">
        <f>O5+P4</f>
        <v>11.310000000002573</v>
      </c>
      <c r="Q5" s="23">
        <f>(P5/$C$23)*100</f>
        <v>0.28275000000006434</v>
      </c>
      <c r="R5" s="21">
        <f t="shared" ref="R5:R22" si="2">(O5/1000)/((1/6)*$C$5)</f>
        <v>15.635944700464387</v>
      </c>
      <c r="S5" s="23">
        <f t="shared" ref="S5:S22" si="3">(1-((L4/1000)/G5))*100</f>
        <v>99.987137096774191</v>
      </c>
      <c r="T5" s="3"/>
      <c r="U5" s="25"/>
      <c r="V5" s="1"/>
      <c r="W5" s="56"/>
      <c r="X5" s="19">
        <v>10</v>
      </c>
      <c r="Y5" s="20">
        <f t="shared" si="0"/>
        <v>24.8</v>
      </c>
      <c r="Z5" s="23">
        <f t="shared" si="1"/>
        <v>3.48</v>
      </c>
      <c r="AA5" s="21">
        <f t="shared" ref="AA5:AA22" si="4">AVERAGE(R5,R29)</f>
        <v>15.635944700464387</v>
      </c>
      <c r="AB5" s="23">
        <f t="shared" ref="AB5:AB22" si="5">AVERAGE(S5,S29)</f>
        <v>99.987137096774191</v>
      </c>
      <c r="AC5" s="26">
        <f t="shared" ref="AC5:AC19" si="6">AVERAGE(O5,O29)</f>
        <v>11.310000000002573</v>
      </c>
      <c r="AD5" s="26">
        <f>AC5+AD4</f>
        <v>11.310000000002573</v>
      </c>
      <c r="AE5" s="26">
        <f>(AD5/$C$23)*100</f>
        <v>0.28275000000006434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>
        <v>16.22</v>
      </c>
      <c r="E6" s="56"/>
      <c r="F6" s="19">
        <v>20</v>
      </c>
      <c r="G6" s="20">
        <v>24.8</v>
      </c>
      <c r="H6" s="27">
        <v>414.8</v>
      </c>
      <c r="I6" s="21">
        <f t="shared" ref="I6:I22" si="7">(H5-H6)*10</f>
        <v>1.9999999999998863</v>
      </c>
      <c r="J6" s="21">
        <f t="shared" ref="J6:J22" si="8">I6*$C$11</f>
        <v>43.279999999997543</v>
      </c>
      <c r="K6" s="21"/>
      <c r="L6" s="20">
        <v>3.14</v>
      </c>
      <c r="M6" s="20">
        <v>426</v>
      </c>
      <c r="N6" s="21">
        <f t="shared" ref="N6:N22" si="9">-(M5-M6)*10</f>
        <v>0.50000000000011369</v>
      </c>
      <c r="O6" s="21">
        <f>N6*$C$12</f>
        <v>11.310000000002573</v>
      </c>
      <c r="P6" s="23">
        <f t="shared" ref="P6:P22" si="10">O6+P5</f>
        <v>22.620000000005145</v>
      </c>
      <c r="Q6" s="23">
        <f t="shared" ref="Q6:Q22" si="11">(P6/$C$23)*100</f>
        <v>0.56550000000012868</v>
      </c>
      <c r="R6" s="21">
        <f t="shared" si="2"/>
        <v>15.635944700464387</v>
      </c>
      <c r="S6" s="23">
        <f t="shared" si="3"/>
        <v>99.985967741935482</v>
      </c>
      <c r="T6" s="3"/>
      <c r="U6" s="25"/>
      <c r="V6" s="1"/>
      <c r="W6" s="56"/>
      <c r="X6" s="19">
        <v>20</v>
      </c>
      <c r="Y6" s="20">
        <f t="shared" si="0"/>
        <v>24.8</v>
      </c>
      <c r="Z6" s="23">
        <f t="shared" si="1"/>
        <v>3.14</v>
      </c>
      <c r="AA6" s="21">
        <f t="shared" si="4"/>
        <v>15.635944700464387</v>
      </c>
      <c r="AB6" s="23">
        <f t="shared" si="5"/>
        <v>99.985967741935482</v>
      </c>
      <c r="AC6" s="26">
        <f t="shared" si="6"/>
        <v>11.310000000002573</v>
      </c>
      <c r="AD6" s="26">
        <f t="shared" ref="AD6:AD22" si="12">AC6+AD5</f>
        <v>22.620000000005145</v>
      </c>
      <c r="AE6" s="26">
        <f t="shared" ref="AE6:AE22" si="13">(AD6/$C$23)*100</f>
        <v>0.56550000000012868</v>
      </c>
      <c r="AF6" s="4"/>
      <c r="AG6" s="4"/>
      <c r="AH6" s="4"/>
    </row>
    <row r="7" spans="1:39" ht="20.100000000000001" customHeight="1" x14ac:dyDescent="0.3">
      <c r="A7" s="1"/>
      <c r="B7" s="6" t="s">
        <v>34</v>
      </c>
      <c r="C7" s="18">
        <v>40</v>
      </c>
      <c r="D7" s="8">
        <v>16.28</v>
      </c>
      <c r="E7" s="56"/>
      <c r="F7" s="19">
        <v>30</v>
      </c>
      <c r="G7" s="20">
        <v>25.1</v>
      </c>
      <c r="H7" s="27">
        <v>414.75</v>
      </c>
      <c r="I7" s="21">
        <f t="shared" si="7"/>
        <v>0.50000000000011369</v>
      </c>
      <c r="J7" s="21">
        <f t="shared" si="8"/>
        <v>10.820000000002461</v>
      </c>
      <c r="K7" s="21"/>
      <c r="L7" s="20">
        <v>3.03</v>
      </c>
      <c r="M7" s="20">
        <v>426.1</v>
      </c>
      <c r="N7" s="21">
        <f t="shared" si="9"/>
        <v>1.0000000000002274</v>
      </c>
      <c r="O7" s="21">
        <f t="shared" ref="O7:O22" si="14">N7*$C$12</f>
        <v>22.620000000005145</v>
      </c>
      <c r="P7" s="23">
        <f t="shared" si="10"/>
        <v>45.240000000010291</v>
      </c>
      <c r="Q7" s="23">
        <f t="shared" si="11"/>
        <v>1.1310000000002574</v>
      </c>
      <c r="R7" s="21">
        <f t="shared" si="2"/>
        <v>31.271889400928774</v>
      </c>
      <c r="S7" s="23">
        <f t="shared" si="3"/>
        <v>99.987490039840637</v>
      </c>
      <c r="T7" s="3"/>
      <c r="U7" s="25"/>
      <c r="V7" s="1"/>
      <c r="W7" s="56"/>
      <c r="X7" s="19">
        <v>30</v>
      </c>
      <c r="Y7" s="20">
        <f t="shared" si="0"/>
        <v>25.1</v>
      </c>
      <c r="Z7" s="23">
        <f t="shared" si="1"/>
        <v>3.03</v>
      </c>
      <c r="AA7" s="21">
        <f t="shared" si="4"/>
        <v>31.271889400928774</v>
      </c>
      <c r="AB7" s="23">
        <f t="shared" si="5"/>
        <v>99.987490039840637</v>
      </c>
      <c r="AC7" s="26">
        <f t="shared" si="6"/>
        <v>22.620000000005145</v>
      </c>
      <c r="AD7" s="26">
        <f t="shared" si="12"/>
        <v>45.240000000010291</v>
      </c>
      <c r="AE7" s="26">
        <f t="shared" si="13"/>
        <v>1.1310000000002574</v>
      </c>
      <c r="AF7" s="4"/>
      <c r="AG7" s="4"/>
      <c r="AH7" s="4"/>
    </row>
    <row r="8" spans="1:39" ht="20.100000000000001" customHeight="1" x14ac:dyDescent="0.3">
      <c r="A8" s="1"/>
      <c r="B8" s="6" t="s">
        <v>35</v>
      </c>
      <c r="C8" s="18">
        <v>10</v>
      </c>
      <c r="D8" s="8">
        <v>16.350000000000001</v>
      </c>
      <c r="E8" s="56"/>
      <c r="F8" s="19">
        <v>40</v>
      </c>
      <c r="G8" s="20">
        <v>25.1</v>
      </c>
      <c r="H8" s="27">
        <v>414.6</v>
      </c>
      <c r="I8" s="21">
        <f t="shared" si="7"/>
        <v>1.4999999999997726</v>
      </c>
      <c r="J8" s="21">
        <f t="shared" si="8"/>
        <v>32.459999999995084</v>
      </c>
      <c r="K8" s="21"/>
      <c r="L8" s="20">
        <v>2.89</v>
      </c>
      <c r="M8" s="20">
        <v>426.15</v>
      </c>
      <c r="N8" s="21">
        <f t="shared" si="9"/>
        <v>0.49999999999954525</v>
      </c>
      <c r="O8" s="21">
        <f t="shared" si="14"/>
        <v>11.309999999989714</v>
      </c>
      <c r="P8" s="23">
        <f t="shared" si="10"/>
        <v>56.550000000000004</v>
      </c>
      <c r="Q8" s="23">
        <f t="shared" si="11"/>
        <v>1.4137500000000001</v>
      </c>
      <c r="R8" s="21">
        <f t="shared" si="2"/>
        <v>15.635944700446609</v>
      </c>
      <c r="S8" s="23">
        <f t="shared" si="3"/>
        <v>99.987928286852593</v>
      </c>
      <c r="T8" s="3"/>
      <c r="U8" s="25"/>
      <c r="V8" s="1"/>
      <c r="W8" s="56"/>
      <c r="X8" s="19">
        <v>40</v>
      </c>
      <c r="Y8" s="20">
        <f t="shared" si="0"/>
        <v>25.1</v>
      </c>
      <c r="Z8" s="23">
        <f t="shared" si="1"/>
        <v>2.89</v>
      </c>
      <c r="AA8" s="21">
        <f t="shared" si="4"/>
        <v>15.635944700446609</v>
      </c>
      <c r="AB8" s="23">
        <f t="shared" si="5"/>
        <v>99.987928286852593</v>
      </c>
      <c r="AC8" s="26">
        <f t="shared" si="6"/>
        <v>11.309999999989714</v>
      </c>
      <c r="AD8" s="26">
        <f t="shared" si="12"/>
        <v>56.550000000000004</v>
      </c>
      <c r="AE8" s="26">
        <f t="shared" si="13"/>
        <v>1.4137500000000001</v>
      </c>
      <c r="AF8" s="4"/>
      <c r="AG8" s="4"/>
      <c r="AH8" s="4"/>
    </row>
    <row r="9" spans="1:39" ht="20.100000000000001" customHeight="1" x14ac:dyDescent="0.3">
      <c r="A9" s="1"/>
      <c r="B9" s="6" t="s">
        <v>36</v>
      </c>
      <c r="C9" s="18">
        <f>C7-C8</f>
        <v>30</v>
      </c>
      <c r="D9" s="8">
        <v>16.38</v>
      </c>
      <c r="E9" s="56"/>
      <c r="F9" s="19">
        <v>50</v>
      </c>
      <c r="G9" s="20">
        <v>25.2</v>
      </c>
      <c r="H9" s="27">
        <v>414.5</v>
      </c>
      <c r="I9" s="21">
        <f t="shared" si="7"/>
        <v>1.0000000000002274</v>
      </c>
      <c r="J9" s="21">
        <f t="shared" si="8"/>
        <v>21.640000000004921</v>
      </c>
      <c r="K9" s="21"/>
      <c r="L9" s="20">
        <v>2.73</v>
      </c>
      <c r="M9" s="20">
        <v>426.15</v>
      </c>
      <c r="N9" s="21">
        <f t="shared" si="9"/>
        <v>0</v>
      </c>
      <c r="O9" s="21">
        <f t="shared" si="14"/>
        <v>0</v>
      </c>
      <c r="P9" s="23">
        <f t="shared" si="10"/>
        <v>56.550000000000004</v>
      </c>
      <c r="Q9" s="23">
        <f t="shared" si="11"/>
        <v>1.4137500000000001</v>
      </c>
      <c r="R9" s="21">
        <f t="shared" si="2"/>
        <v>0</v>
      </c>
      <c r="S9" s="23">
        <f t="shared" si="3"/>
        <v>99.988531746031754</v>
      </c>
      <c r="T9" s="3"/>
      <c r="U9" s="25"/>
      <c r="V9" s="1"/>
      <c r="W9" s="56"/>
      <c r="X9" s="19">
        <v>50</v>
      </c>
      <c r="Y9" s="20">
        <f t="shared" si="0"/>
        <v>25.2</v>
      </c>
      <c r="Z9" s="23">
        <f t="shared" si="1"/>
        <v>2.73</v>
      </c>
      <c r="AA9" s="21">
        <f t="shared" si="4"/>
        <v>0</v>
      </c>
      <c r="AB9" s="23">
        <f t="shared" si="5"/>
        <v>99.988531746031754</v>
      </c>
      <c r="AC9" s="26">
        <f t="shared" si="6"/>
        <v>0</v>
      </c>
      <c r="AD9" s="26">
        <f t="shared" si="12"/>
        <v>56.550000000000004</v>
      </c>
      <c r="AE9" s="26">
        <f t="shared" si="13"/>
        <v>1.4137500000000001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>
        <v>16.440000000000001</v>
      </c>
      <c r="E10" s="56"/>
      <c r="F10" s="19">
        <v>60</v>
      </c>
      <c r="G10" s="20">
        <v>25.3</v>
      </c>
      <c r="H10" s="27">
        <v>414.45</v>
      </c>
      <c r="I10" s="21">
        <f t="shared" si="7"/>
        <v>0.50000000000011369</v>
      </c>
      <c r="J10" s="21">
        <f t="shared" si="8"/>
        <v>10.820000000002461</v>
      </c>
      <c r="K10" s="21"/>
      <c r="L10" s="20">
        <v>2.66</v>
      </c>
      <c r="M10" s="20">
        <v>426.3</v>
      </c>
      <c r="N10" s="21">
        <f t="shared" si="9"/>
        <v>1.5000000000003411</v>
      </c>
      <c r="O10" s="21">
        <f t="shared" si="14"/>
        <v>33.930000000007716</v>
      </c>
      <c r="P10" s="23">
        <f t="shared" si="10"/>
        <v>90.48000000000772</v>
      </c>
      <c r="Q10" s="23">
        <f t="shared" si="11"/>
        <v>2.2620000000001932</v>
      </c>
      <c r="R10" s="21">
        <f t="shared" si="2"/>
        <v>46.907834101393156</v>
      </c>
      <c r="S10" s="23">
        <f t="shared" si="3"/>
        <v>99.989209486166004</v>
      </c>
      <c r="T10" s="3"/>
      <c r="U10" s="25"/>
      <c r="V10" s="1"/>
      <c r="W10" s="56"/>
      <c r="X10" s="19">
        <v>60</v>
      </c>
      <c r="Y10" s="20">
        <f t="shared" si="0"/>
        <v>25.3</v>
      </c>
      <c r="Z10" s="23">
        <f t="shared" si="1"/>
        <v>2.66</v>
      </c>
      <c r="AA10" s="21">
        <f t="shared" si="4"/>
        <v>46.907834101393156</v>
      </c>
      <c r="AB10" s="23">
        <f t="shared" si="5"/>
        <v>99.989209486166004</v>
      </c>
      <c r="AC10" s="26">
        <f t="shared" si="6"/>
        <v>33.930000000007716</v>
      </c>
      <c r="AD10" s="26">
        <f t="shared" si="12"/>
        <v>90.48000000000772</v>
      </c>
      <c r="AE10" s="26">
        <f t="shared" si="13"/>
        <v>2.2620000000001932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>
        <v>16.47</v>
      </c>
      <c r="E11" s="56"/>
      <c r="F11" s="19">
        <v>70</v>
      </c>
      <c r="G11" s="20">
        <v>25.3</v>
      </c>
      <c r="H11" s="27">
        <v>414.45</v>
      </c>
      <c r="I11" s="21">
        <f t="shared" si="7"/>
        <v>0</v>
      </c>
      <c r="J11" s="21">
        <f t="shared" si="8"/>
        <v>0</v>
      </c>
      <c r="K11" s="21"/>
      <c r="L11" s="20">
        <v>2.62</v>
      </c>
      <c r="M11" s="20">
        <v>426.35</v>
      </c>
      <c r="N11" s="21">
        <f t="shared" si="9"/>
        <v>0.50000000000011369</v>
      </c>
      <c r="O11" s="21">
        <f t="shared" si="14"/>
        <v>11.310000000002573</v>
      </c>
      <c r="P11" s="23">
        <f t="shared" si="10"/>
        <v>101.79000000001029</v>
      </c>
      <c r="Q11" s="23">
        <f t="shared" si="11"/>
        <v>2.5447500000002572</v>
      </c>
      <c r="R11" s="21">
        <f t="shared" si="2"/>
        <v>15.635944700464387</v>
      </c>
      <c r="S11" s="23">
        <f t="shared" si="3"/>
        <v>99.989486166007907</v>
      </c>
      <c r="T11" s="3"/>
      <c r="U11" s="25"/>
      <c r="V11" s="1"/>
      <c r="W11" s="56"/>
      <c r="X11" s="19">
        <v>70</v>
      </c>
      <c r="Y11" s="20">
        <f t="shared" si="0"/>
        <v>25.3</v>
      </c>
      <c r="Z11" s="23">
        <f t="shared" si="1"/>
        <v>2.62</v>
      </c>
      <c r="AA11" s="21">
        <f t="shared" si="4"/>
        <v>15.635944700464387</v>
      </c>
      <c r="AB11" s="23">
        <f t="shared" si="5"/>
        <v>99.989486166007907</v>
      </c>
      <c r="AC11" s="26">
        <f t="shared" si="6"/>
        <v>11.310000000002573</v>
      </c>
      <c r="AD11" s="26">
        <f t="shared" si="12"/>
        <v>101.79000000001029</v>
      </c>
      <c r="AE11" s="26">
        <f t="shared" si="13"/>
        <v>2.5447500000002572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>
        <v>16.5</v>
      </c>
      <c r="E12" s="56"/>
      <c r="F12" s="19">
        <v>80</v>
      </c>
      <c r="G12" s="20">
        <v>25.4</v>
      </c>
      <c r="H12" s="27">
        <v>414.35</v>
      </c>
      <c r="I12" s="21">
        <f t="shared" si="7"/>
        <v>0.99999999999965894</v>
      </c>
      <c r="J12" s="21">
        <f t="shared" si="8"/>
        <v>21.639999999992622</v>
      </c>
      <c r="K12" s="21"/>
      <c r="L12" s="20">
        <v>2.57</v>
      </c>
      <c r="M12" s="20">
        <v>426.35</v>
      </c>
      <c r="N12" s="21">
        <f t="shared" si="9"/>
        <v>0</v>
      </c>
      <c r="O12" s="21">
        <f t="shared" si="14"/>
        <v>0</v>
      </c>
      <c r="P12" s="23">
        <f t="shared" si="10"/>
        <v>101.79000000001029</v>
      </c>
      <c r="Q12" s="23">
        <f t="shared" si="11"/>
        <v>2.5447500000002572</v>
      </c>
      <c r="R12" s="21">
        <f t="shared" si="2"/>
        <v>0</v>
      </c>
      <c r="S12" s="23">
        <f t="shared" si="3"/>
        <v>99.989685039370073</v>
      </c>
      <c r="T12" s="3"/>
      <c r="U12" s="25"/>
      <c r="V12" s="1"/>
      <c r="W12" s="56"/>
      <c r="X12" s="19">
        <v>80</v>
      </c>
      <c r="Y12" s="20">
        <f t="shared" si="0"/>
        <v>25.4</v>
      </c>
      <c r="Z12" s="23">
        <f t="shared" si="1"/>
        <v>2.57</v>
      </c>
      <c r="AA12" s="21">
        <f t="shared" si="4"/>
        <v>0</v>
      </c>
      <c r="AB12" s="23">
        <f t="shared" si="5"/>
        <v>99.989685039370073</v>
      </c>
      <c r="AC12" s="26">
        <f t="shared" si="6"/>
        <v>0</v>
      </c>
      <c r="AD12" s="26">
        <f t="shared" si="12"/>
        <v>101.79000000001029</v>
      </c>
      <c r="AE12" s="26">
        <f t="shared" si="13"/>
        <v>2.5447500000002572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>
        <v>16.54</v>
      </c>
      <c r="E13" s="56"/>
      <c r="F13" s="19">
        <v>90</v>
      </c>
      <c r="G13" s="20">
        <v>25.5</v>
      </c>
      <c r="H13" s="27">
        <v>414.25</v>
      </c>
      <c r="I13" s="21">
        <f t="shared" si="7"/>
        <v>1.0000000000002274</v>
      </c>
      <c r="J13" s="21">
        <f t="shared" si="8"/>
        <v>21.640000000004921</v>
      </c>
      <c r="K13" s="21"/>
      <c r="L13" s="20">
        <v>2.5</v>
      </c>
      <c r="M13" s="20">
        <v>426.4</v>
      </c>
      <c r="N13" s="21">
        <f t="shared" si="9"/>
        <v>0.49999999999954525</v>
      </c>
      <c r="O13" s="21">
        <f t="shared" si="14"/>
        <v>11.309999999989714</v>
      </c>
      <c r="P13" s="23">
        <f t="shared" si="10"/>
        <v>113.10000000000001</v>
      </c>
      <c r="Q13" s="23">
        <f t="shared" si="11"/>
        <v>2.8275000000000001</v>
      </c>
      <c r="R13" s="21">
        <f t="shared" si="2"/>
        <v>15.635944700446609</v>
      </c>
      <c r="S13" s="23">
        <f t="shared" si="3"/>
        <v>99.989921568627452</v>
      </c>
      <c r="T13" s="3"/>
      <c r="U13" s="25"/>
      <c r="V13" s="1"/>
      <c r="W13" s="56"/>
      <c r="X13" s="19">
        <v>90</v>
      </c>
      <c r="Y13" s="20">
        <f t="shared" si="0"/>
        <v>25.5</v>
      </c>
      <c r="Z13" s="23">
        <f t="shared" si="1"/>
        <v>2.5</v>
      </c>
      <c r="AA13" s="21">
        <f t="shared" si="4"/>
        <v>15.635944700446609</v>
      </c>
      <c r="AB13" s="23">
        <f t="shared" si="5"/>
        <v>99.989921568627452</v>
      </c>
      <c r="AC13" s="26">
        <f t="shared" si="6"/>
        <v>11.309999999989714</v>
      </c>
      <c r="AD13" s="26">
        <f t="shared" si="12"/>
        <v>113.10000000000001</v>
      </c>
      <c r="AE13" s="26">
        <f t="shared" si="13"/>
        <v>2.8275000000000001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>
        <v>16.57</v>
      </c>
      <c r="E14" s="56"/>
      <c r="F14" s="19">
        <v>100</v>
      </c>
      <c r="G14" s="20">
        <v>25.5</v>
      </c>
      <c r="H14" s="27">
        <v>414.25</v>
      </c>
      <c r="I14" s="21">
        <f t="shared" si="7"/>
        <v>0</v>
      </c>
      <c r="J14" s="21">
        <f t="shared" si="8"/>
        <v>0</v>
      </c>
      <c r="K14" s="21"/>
      <c r="L14" s="20">
        <v>2.41</v>
      </c>
      <c r="M14" s="20">
        <v>426.4</v>
      </c>
      <c r="N14" s="21">
        <f t="shared" si="9"/>
        <v>0</v>
      </c>
      <c r="O14" s="21">
        <f t="shared" si="14"/>
        <v>0</v>
      </c>
      <c r="P14" s="23">
        <f t="shared" si="10"/>
        <v>113.10000000000001</v>
      </c>
      <c r="Q14" s="23">
        <f t="shared" si="11"/>
        <v>2.8275000000000001</v>
      </c>
      <c r="R14" s="21">
        <f t="shared" si="2"/>
        <v>0</v>
      </c>
      <c r="S14" s="23">
        <f t="shared" si="3"/>
        <v>99.990196078431367</v>
      </c>
      <c r="T14" s="3"/>
      <c r="U14" s="25"/>
      <c r="V14" s="1"/>
      <c r="W14" s="56"/>
      <c r="X14" s="19">
        <v>100</v>
      </c>
      <c r="Y14" s="20">
        <f t="shared" si="0"/>
        <v>25.5</v>
      </c>
      <c r="Z14" s="23">
        <f t="shared" si="1"/>
        <v>2.41</v>
      </c>
      <c r="AA14" s="21">
        <f t="shared" si="4"/>
        <v>0</v>
      </c>
      <c r="AB14" s="23">
        <f t="shared" si="5"/>
        <v>99.990196078431367</v>
      </c>
      <c r="AC14" s="26">
        <f t="shared" si="6"/>
        <v>0</v>
      </c>
      <c r="AD14" s="26">
        <f t="shared" si="12"/>
        <v>113.10000000000001</v>
      </c>
      <c r="AE14" s="26">
        <f t="shared" si="13"/>
        <v>2.8275000000000001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>
        <v>16.66</v>
      </c>
      <c r="E15" s="56"/>
      <c r="F15" s="19">
        <v>110</v>
      </c>
      <c r="G15" s="20">
        <v>25.6</v>
      </c>
      <c r="H15" s="27">
        <v>414.15</v>
      </c>
      <c r="I15" s="21">
        <f t="shared" si="7"/>
        <v>1.0000000000002274</v>
      </c>
      <c r="J15" s="21">
        <f t="shared" si="8"/>
        <v>21.640000000004921</v>
      </c>
      <c r="K15" s="21"/>
      <c r="L15" s="20">
        <v>2.42</v>
      </c>
      <c r="M15" s="20">
        <v>426.45</v>
      </c>
      <c r="N15" s="21">
        <f t="shared" si="9"/>
        <v>0.50000000000011369</v>
      </c>
      <c r="O15" s="21">
        <f t="shared" si="14"/>
        <v>11.310000000002573</v>
      </c>
      <c r="P15" s="23">
        <f t="shared" si="10"/>
        <v>124.41000000000258</v>
      </c>
      <c r="Q15" s="23">
        <f t="shared" si="11"/>
        <v>3.1102500000000646</v>
      </c>
      <c r="R15" s="21">
        <f t="shared" si="2"/>
        <v>15.635944700464387</v>
      </c>
      <c r="S15" s="23">
        <f t="shared" si="3"/>
        <v>99.990585937500001</v>
      </c>
      <c r="T15" s="3"/>
      <c r="U15" s="25"/>
      <c r="V15" s="1"/>
      <c r="W15" s="56"/>
      <c r="X15" s="19">
        <v>110</v>
      </c>
      <c r="Y15" s="20">
        <f t="shared" si="0"/>
        <v>25.6</v>
      </c>
      <c r="Z15" s="23">
        <f t="shared" si="1"/>
        <v>2.42</v>
      </c>
      <c r="AA15" s="21">
        <f t="shared" si="4"/>
        <v>15.635944700464387</v>
      </c>
      <c r="AB15" s="23">
        <f t="shared" si="5"/>
        <v>99.990585937500001</v>
      </c>
      <c r="AC15" s="26">
        <f t="shared" si="6"/>
        <v>11.310000000002573</v>
      </c>
      <c r="AD15" s="26">
        <f t="shared" si="12"/>
        <v>124.41000000000258</v>
      </c>
      <c r="AE15" s="26">
        <f t="shared" si="13"/>
        <v>3.1102500000000646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>
        <v>16.68</v>
      </c>
      <c r="E16" s="56"/>
      <c r="F16" s="19">
        <v>120</v>
      </c>
      <c r="G16" s="20">
        <v>25.7</v>
      </c>
      <c r="H16" s="27">
        <v>414</v>
      </c>
      <c r="I16" s="21">
        <f t="shared" si="7"/>
        <v>1.4999999999997726</v>
      </c>
      <c r="J16" s="21">
        <f t="shared" si="8"/>
        <v>32.459999999995084</v>
      </c>
      <c r="K16" s="21"/>
      <c r="L16" s="20">
        <v>2.35</v>
      </c>
      <c r="M16" s="20">
        <v>426.6</v>
      </c>
      <c r="N16" s="21">
        <f t="shared" si="9"/>
        <v>1.5000000000003411</v>
      </c>
      <c r="O16" s="21">
        <f t="shared" si="14"/>
        <v>33.930000000007716</v>
      </c>
      <c r="P16" s="23">
        <f t="shared" si="10"/>
        <v>158.34000000001029</v>
      </c>
      <c r="Q16" s="23">
        <f t="shared" si="11"/>
        <v>3.9585000000002575</v>
      </c>
      <c r="R16" s="21">
        <f t="shared" si="2"/>
        <v>46.907834101393156</v>
      </c>
      <c r="S16" s="23">
        <f t="shared" si="3"/>
        <v>99.99058365758755</v>
      </c>
      <c r="T16" s="3"/>
      <c r="U16" s="25"/>
      <c r="V16" s="1"/>
      <c r="W16" s="56"/>
      <c r="X16" s="19">
        <v>120</v>
      </c>
      <c r="Y16" s="20">
        <f t="shared" si="0"/>
        <v>25.7</v>
      </c>
      <c r="Z16" s="23">
        <f t="shared" si="1"/>
        <v>2.35</v>
      </c>
      <c r="AA16" s="21">
        <f t="shared" si="4"/>
        <v>46.907834101393156</v>
      </c>
      <c r="AB16" s="23">
        <f t="shared" si="5"/>
        <v>99.99058365758755</v>
      </c>
      <c r="AC16" s="26">
        <f t="shared" si="6"/>
        <v>33.930000000007716</v>
      </c>
      <c r="AD16" s="26">
        <f t="shared" si="12"/>
        <v>158.34000000001029</v>
      </c>
      <c r="AE16" s="26">
        <f t="shared" si="13"/>
        <v>3.9585000000002575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>
        <v>16.77</v>
      </c>
      <c r="E17" s="56"/>
      <c r="F17" s="19">
        <v>130</v>
      </c>
      <c r="G17" s="20">
        <v>25.8</v>
      </c>
      <c r="H17" s="27">
        <v>413.95</v>
      </c>
      <c r="I17" s="21">
        <f t="shared" si="7"/>
        <v>0.50000000000011369</v>
      </c>
      <c r="J17" s="21">
        <f t="shared" si="8"/>
        <v>10.820000000002461</v>
      </c>
      <c r="K17" s="21"/>
      <c r="L17" s="20">
        <v>2.33</v>
      </c>
      <c r="M17" s="20">
        <v>426.7</v>
      </c>
      <c r="N17" s="21">
        <f t="shared" si="9"/>
        <v>0.99999999999965894</v>
      </c>
      <c r="O17" s="21">
        <f t="shared" si="14"/>
        <v>22.619999999992285</v>
      </c>
      <c r="P17" s="23">
        <f t="shared" si="10"/>
        <v>180.96000000000257</v>
      </c>
      <c r="Q17" s="23">
        <f t="shared" si="11"/>
        <v>4.524000000000064</v>
      </c>
      <c r="R17" s="21">
        <f t="shared" si="2"/>
        <v>31.271889400910993</v>
      </c>
      <c r="S17" s="23">
        <f t="shared" si="3"/>
        <v>99.990891472868213</v>
      </c>
      <c r="T17" s="3"/>
      <c r="U17" s="25"/>
      <c r="V17" s="1"/>
      <c r="W17" s="56"/>
      <c r="X17" s="19">
        <v>130</v>
      </c>
      <c r="Y17" s="20">
        <f t="shared" si="0"/>
        <v>25.8</v>
      </c>
      <c r="Z17" s="23">
        <f t="shared" si="1"/>
        <v>2.33</v>
      </c>
      <c r="AA17" s="21">
        <f t="shared" si="4"/>
        <v>31.271889400910993</v>
      </c>
      <c r="AB17" s="23">
        <f t="shared" si="5"/>
        <v>99.990891472868213</v>
      </c>
      <c r="AC17" s="26">
        <f t="shared" si="6"/>
        <v>22.619999999992285</v>
      </c>
      <c r="AD17" s="26">
        <f t="shared" si="12"/>
        <v>180.96000000000257</v>
      </c>
      <c r="AE17" s="26">
        <f t="shared" si="13"/>
        <v>4.524000000000064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>
        <v>16.809999999999999</v>
      </c>
      <c r="E18" s="56"/>
      <c r="F18" s="19">
        <v>140</v>
      </c>
      <c r="G18" s="20">
        <v>25.9</v>
      </c>
      <c r="H18" s="27">
        <v>413.85</v>
      </c>
      <c r="I18" s="21">
        <f t="shared" si="7"/>
        <v>0.99999999999965894</v>
      </c>
      <c r="J18" s="21">
        <f t="shared" si="8"/>
        <v>21.639999999992622</v>
      </c>
      <c r="K18" s="21"/>
      <c r="L18" s="20">
        <v>2.34</v>
      </c>
      <c r="M18" s="20">
        <v>426.7</v>
      </c>
      <c r="N18" s="21">
        <f t="shared" si="9"/>
        <v>0</v>
      </c>
      <c r="O18" s="21">
        <f t="shared" si="14"/>
        <v>0</v>
      </c>
      <c r="P18" s="23">
        <f t="shared" si="10"/>
        <v>180.96000000000257</v>
      </c>
      <c r="Q18" s="23">
        <f t="shared" si="11"/>
        <v>4.524000000000064</v>
      </c>
      <c r="R18" s="21">
        <f t="shared" si="2"/>
        <v>0</v>
      </c>
      <c r="S18" s="23">
        <f t="shared" si="3"/>
        <v>99.991003861003861</v>
      </c>
      <c r="T18" s="3"/>
      <c r="U18" s="25"/>
      <c r="V18" s="1"/>
      <c r="W18" s="56"/>
      <c r="X18" s="19">
        <v>140</v>
      </c>
      <c r="Y18" s="20">
        <f t="shared" si="0"/>
        <v>25.9</v>
      </c>
      <c r="Z18" s="23">
        <f t="shared" si="1"/>
        <v>2.34</v>
      </c>
      <c r="AA18" s="21">
        <f t="shared" si="4"/>
        <v>0</v>
      </c>
      <c r="AB18" s="23">
        <f t="shared" si="5"/>
        <v>99.991003861003861</v>
      </c>
      <c r="AC18" s="26">
        <f t="shared" si="6"/>
        <v>0</v>
      </c>
      <c r="AD18" s="26">
        <f t="shared" si="12"/>
        <v>180.96000000000257</v>
      </c>
      <c r="AE18" s="26">
        <f t="shared" si="13"/>
        <v>4.524000000000064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3">
        <v>16.88</v>
      </c>
      <c r="E19" s="56"/>
      <c r="F19" s="19">
        <v>150</v>
      </c>
      <c r="G19" s="20">
        <v>25.9</v>
      </c>
      <c r="H19" s="27">
        <v>413.8</v>
      </c>
      <c r="I19" s="21">
        <f t="shared" si="7"/>
        <v>0.50000000000011369</v>
      </c>
      <c r="J19" s="21">
        <f t="shared" si="8"/>
        <v>10.820000000002461</v>
      </c>
      <c r="K19" s="21"/>
      <c r="L19" s="20">
        <v>2.38</v>
      </c>
      <c r="M19" s="20">
        <v>426.75</v>
      </c>
      <c r="N19" s="21">
        <f t="shared" si="9"/>
        <v>0.50000000000011369</v>
      </c>
      <c r="O19" s="21">
        <f t="shared" si="14"/>
        <v>11.310000000002573</v>
      </c>
      <c r="P19" s="23">
        <f t="shared" si="10"/>
        <v>192.27000000000513</v>
      </c>
      <c r="Q19" s="23">
        <f t="shared" si="11"/>
        <v>4.806750000000128</v>
      </c>
      <c r="R19" s="21">
        <f t="shared" si="2"/>
        <v>15.635944700464387</v>
      </c>
      <c r="S19" s="23">
        <f t="shared" si="3"/>
        <v>99.990965250965246</v>
      </c>
      <c r="T19" s="3"/>
      <c r="U19" s="25"/>
      <c r="V19" s="1"/>
      <c r="W19" s="56"/>
      <c r="X19" s="19">
        <v>150</v>
      </c>
      <c r="Y19" s="20">
        <f t="shared" si="0"/>
        <v>25.9</v>
      </c>
      <c r="Z19" s="23">
        <f t="shared" si="1"/>
        <v>2.38</v>
      </c>
      <c r="AA19" s="21">
        <f t="shared" si="4"/>
        <v>15.635944700464387</v>
      </c>
      <c r="AB19" s="23">
        <f t="shared" si="5"/>
        <v>99.990965250965246</v>
      </c>
      <c r="AC19" s="26">
        <f t="shared" si="6"/>
        <v>11.310000000002573</v>
      </c>
      <c r="AD19" s="26">
        <f t="shared" si="12"/>
        <v>192.27000000000513</v>
      </c>
      <c r="AE19" s="26">
        <f t="shared" si="13"/>
        <v>4.806750000000128</v>
      </c>
      <c r="AF19" s="4"/>
      <c r="AG19" s="4"/>
      <c r="AH19" s="4"/>
    </row>
    <row r="20" spans="1:39" ht="20.100000000000001" customHeight="1" x14ac:dyDescent="0.3">
      <c r="A20" s="1"/>
      <c r="B20" s="59" t="s">
        <v>38</v>
      </c>
      <c r="C20" s="52">
        <v>27025</v>
      </c>
      <c r="D20" s="3">
        <v>16.91</v>
      </c>
      <c r="E20" s="56"/>
      <c r="F20" s="19">
        <v>160</v>
      </c>
      <c r="G20" s="20">
        <v>26.1</v>
      </c>
      <c r="H20" s="27">
        <v>413.7</v>
      </c>
      <c r="I20" s="21">
        <f t="shared" si="7"/>
        <v>1.0000000000002274</v>
      </c>
      <c r="J20" s="21">
        <f t="shared" si="8"/>
        <v>21.640000000004921</v>
      </c>
      <c r="K20" s="21"/>
      <c r="L20" s="20">
        <v>2.39</v>
      </c>
      <c r="M20" s="20">
        <v>426.85</v>
      </c>
      <c r="N20" s="21">
        <f t="shared" si="9"/>
        <v>1.0000000000002274</v>
      </c>
      <c r="O20" s="21">
        <f t="shared" si="14"/>
        <v>22.620000000005145</v>
      </c>
      <c r="P20" s="23">
        <f t="shared" si="10"/>
        <v>214.89000000001028</v>
      </c>
      <c r="Q20" s="23">
        <f t="shared" si="11"/>
        <v>5.3722500000002569</v>
      </c>
      <c r="R20" s="21">
        <f t="shared" si="2"/>
        <v>31.271889400928774</v>
      </c>
      <c r="S20" s="23">
        <f t="shared" si="3"/>
        <v>99.990881226053645</v>
      </c>
      <c r="T20" s="3"/>
      <c r="U20" s="25"/>
      <c r="V20" s="1"/>
      <c r="W20" s="56"/>
      <c r="X20" s="19">
        <v>160</v>
      </c>
      <c r="Y20" s="20">
        <f t="shared" si="0"/>
        <v>26.1</v>
      </c>
      <c r="Z20" s="23">
        <f t="shared" si="1"/>
        <v>2.39</v>
      </c>
      <c r="AA20" s="21">
        <f t="shared" si="4"/>
        <v>31.271889400928774</v>
      </c>
      <c r="AB20" s="23">
        <f t="shared" si="5"/>
        <v>99.990881226053645</v>
      </c>
      <c r="AC20" s="26">
        <f t="shared" ref="AC20:AC22" si="15">AVERAGE(O20,O44)</f>
        <v>22.620000000005145</v>
      </c>
      <c r="AD20" s="26">
        <f t="shared" si="12"/>
        <v>214.89000000001028</v>
      </c>
      <c r="AE20" s="26">
        <f t="shared" si="13"/>
        <v>5.3722500000002569</v>
      </c>
      <c r="AF20" s="4"/>
      <c r="AG20" s="4"/>
      <c r="AH20" s="4"/>
    </row>
    <row r="21" spans="1:39" ht="20.100000000000001" customHeight="1" x14ac:dyDescent="0.3">
      <c r="A21" s="1"/>
      <c r="B21" s="59"/>
      <c r="C21" s="53"/>
      <c r="D21" s="3">
        <v>17</v>
      </c>
      <c r="E21" s="56"/>
      <c r="F21" s="19">
        <v>170</v>
      </c>
      <c r="G21" s="20">
        <v>26.1</v>
      </c>
      <c r="H21" s="28">
        <v>413.65</v>
      </c>
      <c r="I21" s="21">
        <f t="shared" si="7"/>
        <v>0.50000000000011369</v>
      </c>
      <c r="J21" s="21">
        <f t="shared" si="8"/>
        <v>10.820000000002461</v>
      </c>
      <c r="K21" s="21"/>
      <c r="L21" s="20">
        <v>2.4300000000000002</v>
      </c>
      <c r="M21" s="20">
        <v>426.9</v>
      </c>
      <c r="N21" s="21">
        <f t="shared" si="9"/>
        <v>0.49999999999954525</v>
      </c>
      <c r="O21" s="21">
        <f t="shared" si="14"/>
        <v>11.309999999989714</v>
      </c>
      <c r="P21" s="23">
        <f t="shared" si="10"/>
        <v>226.2</v>
      </c>
      <c r="Q21" s="23">
        <f t="shared" si="11"/>
        <v>5.6549999999999994</v>
      </c>
      <c r="R21" s="21">
        <f t="shared" si="2"/>
        <v>15.635944700446609</v>
      </c>
      <c r="S21" s="23">
        <f t="shared" si="3"/>
        <v>99.990842911877394</v>
      </c>
      <c r="T21" s="3"/>
      <c r="U21" s="25"/>
      <c r="V21" s="1"/>
      <c r="W21" s="56"/>
      <c r="X21" s="19">
        <v>170</v>
      </c>
      <c r="Y21" s="20">
        <f t="shared" si="0"/>
        <v>26.1</v>
      </c>
      <c r="Z21" s="23">
        <f t="shared" si="1"/>
        <v>2.4300000000000002</v>
      </c>
      <c r="AA21" s="21">
        <f t="shared" si="4"/>
        <v>15.635944700446609</v>
      </c>
      <c r="AB21" s="23">
        <f t="shared" si="5"/>
        <v>99.990842911877394</v>
      </c>
      <c r="AC21" s="26">
        <f t="shared" si="15"/>
        <v>11.309999999989714</v>
      </c>
      <c r="AD21" s="26">
        <f t="shared" si="12"/>
        <v>226.2</v>
      </c>
      <c r="AE21" s="26">
        <f t="shared" si="13"/>
        <v>5.6549999999999994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3">
        <v>17.149999999999999</v>
      </c>
      <c r="E22" s="56"/>
      <c r="F22" s="19">
        <v>180</v>
      </c>
      <c r="G22" s="20">
        <v>26.2</v>
      </c>
      <c r="H22" s="28">
        <v>413.6</v>
      </c>
      <c r="I22" s="21">
        <f t="shared" si="7"/>
        <v>0.49999999999954525</v>
      </c>
      <c r="J22" s="21">
        <f t="shared" si="8"/>
        <v>10.819999999990159</v>
      </c>
      <c r="K22" s="21"/>
      <c r="L22" s="20">
        <v>2.4900000000000002</v>
      </c>
      <c r="M22" s="20">
        <v>427</v>
      </c>
      <c r="N22" s="21">
        <f t="shared" si="9"/>
        <v>1.0000000000002274</v>
      </c>
      <c r="O22" s="21">
        <f t="shared" si="14"/>
        <v>22.620000000005145</v>
      </c>
      <c r="P22" s="23">
        <f t="shared" si="10"/>
        <v>248.82000000000514</v>
      </c>
      <c r="Q22" s="23">
        <f t="shared" si="11"/>
        <v>6.2205000000001291</v>
      </c>
      <c r="R22" s="21">
        <f t="shared" si="2"/>
        <v>31.271889400928774</v>
      </c>
      <c r="S22" s="23">
        <f t="shared" si="3"/>
        <v>99.990725190839697</v>
      </c>
      <c r="T22" s="3"/>
      <c r="U22" s="25"/>
      <c r="V22" s="1"/>
      <c r="W22" s="56"/>
      <c r="X22" s="19">
        <v>180</v>
      </c>
      <c r="Y22" s="20">
        <f t="shared" si="0"/>
        <v>26.2</v>
      </c>
      <c r="Z22" s="23">
        <f t="shared" si="1"/>
        <v>2.4900000000000002</v>
      </c>
      <c r="AA22" s="21">
        <f t="shared" si="4"/>
        <v>31.271889400928774</v>
      </c>
      <c r="AB22" s="23">
        <f t="shared" si="5"/>
        <v>99.990725190839697</v>
      </c>
      <c r="AC22" s="26">
        <f t="shared" si="15"/>
        <v>22.620000000005145</v>
      </c>
      <c r="AD22" s="26">
        <f t="shared" si="12"/>
        <v>248.82000000000514</v>
      </c>
      <c r="AE22" s="26">
        <f t="shared" si="13"/>
        <v>6.2205000000001291</v>
      </c>
      <c r="AF22" s="4"/>
      <c r="AG22" s="4"/>
      <c r="AH22" s="4"/>
    </row>
    <row r="23" spans="1:39" ht="20.100000000000001" customHeight="1" x14ac:dyDescent="0.3">
      <c r="A23" s="1"/>
      <c r="B23" s="17" t="s">
        <v>20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15</v>
      </c>
      <c r="P23" s="57"/>
      <c r="Q23" s="57"/>
      <c r="R23" s="33">
        <f>AVERAGE(R5:R22)</f>
        <v>19.110599078341412</v>
      </c>
      <c r="S23" s="25"/>
      <c r="T23" s="3"/>
      <c r="U23" s="3"/>
      <c r="V23" s="1"/>
      <c r="W23" s="54" t="s">
        <v>22</v>
      </c>
      <c r="X23" s="54"/>
      <c r="Y23" s="23">
        <f>AVERAGE(Y4:Y22)</f>
        <v>25.473684210526319</v>
      </c>
      <c r="Z23" s="23">
        <f>AVERAGE(Z4:Z22)</f>
        <v>2.65</v>
      </c>
      <c r="AA23" s="23">
        <f>AVERAGE(AA5:AA22)</f>
        <v>19.110599078341412</v>
      </c>
      <c r="AB23" s="23" t="e">
        <f>AVERAGE(AB4:AB22)</f>
        <v>#DIV/0!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14</v>
      </c>
      <c r="P24" s="58"/>
      <c r="Q24" s="58"/>
      <c r="R24" s="48">
        <f>-((M4-M22)*$C$12/100)/(180/60)/$C$5</f>
        <v>19.110599078341409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49">
        <f>AVERAGE(R5,R6,R7,R8,R10,R11,R13,R15,R16,R17,R19,R20,R21,R22)</f>
        <v>24.570770243581816</v>
      </c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0"/>
      <c r="F26" s="35"/>
      <c r="G26" s="51"/>
      <c r="H26" s="51"/>
      <c r="I26" s="51"/>
      <c r="J26" s="51"/>
      <c r="K26" s="45"/>
      <c r="L26" s="51"/>
      <c r="M26" s="51"/>
      <c r="N26" s="51"/>
      <c r="O26" s="51"/>
      <c r="P26" s="51"/>
      <c r="Q26" s="51"/>
      <c r="R26" s="51"/>
      <c r="S26" s="51"/>
      <c r="T26" s="36"/>
      <c r="U26" s="36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7.25" x14ac:dyDescent="0.3">
      <c r="A27" s="1"/>
      <c r="B27" s="1"/>
      <c r="C27" s="1"/>
      <c r="D27" s="2"/>
      <c r="E27" s="5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15"/>
      <c r="Q27" s="15"/>
      <c r="R27" s="40"/>
      <c r="S27" s="15"/>
      <c r="T27" s="15"/>
      <c r="U27" s="15"/>
      <c r="V27" s="2"/>
      <c r="W27" s="42"/>
      <c r="X27" s="42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0"/>
      <c r="F28" s="31"/>
      <c r="G28" s="63"/>
      <c r="H28" s="63"/>
      <c r="I28" s="32"/>
      <c r="J28" s="32"/>
      <c r="K28" s="32"/>
      <c r="L28" s="63"/>
      <c r="M28" s="63"/>
      <c r="N28" s="32"/>
      <c r="O28" s="32"/>
      <c r="P28" s="64"/>
      <c r="Q28" s="64"/>
      <c r="R28" s="32"/>
      <c r="S28" s="25"/>
      <c r="T28" s="25"/>
      <c r="U28" s="25"/>
      <c r="V28" s="2"/>
      <c r="W28" s="43"/>
      <c r="X28" s="43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0"/>
      <c r="F29" s="31"/>
      <c r="G29" s="63"/>
      <c r="H29" s="63"/>
      <c r="I29" s="32"/>
      <c r="J29" s="32"/>
      <c r="K29" s="32"/>
      <c r="L29" s="63"/>
      <c r="M29" s="63"/>
      <c r="N29" s="32"/>
      <c r="O29" s="32"/>
      <c r="P29" s="25"/>
      <c r="Q29" s="25"/>
      <c r="R29" s="32"/>
      <c r="S29" s="25"/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0"/>
      <c r="F30" s="31"/>
      <c r="G30" s="63"/>
      <c r="H30" s="63"/>
      <c r="I30" s="32"/>
      <c r="J30" s="32"/>
      <c r="K30" s="32"/>
      <c r="L30" s="63"/>
      <c r="M30" s="63"/>
      <c r="N30" s="32"/>
      <c r="O30" s="32"/>
      <c r="P30" s="25"/>
      <c r="Q30" s="25"/>
      <c r="R30" s="32"/>
      <c r="S30" s="25"/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0"/>
      <c r="F31" s="31"/>
      <c r="G31" s="63"/>
      <c r="H31" s="63"/>
      <c r="I31" s="32"/>
      <c r="J31" s="32"/>
      <c r="K31" s="32"/>
      <c r="L31" s="63"/>
      <c r="M31" s="63"/>
      <c r="N31" s="32"/>
      <c r="O31" s="32"/>
      <c r="P31" s="25"/>
      <c r="Q31" s="25"/>
      <c r="R31" s="32"/>
      <c r="S31" s="25"/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0"/>
      <c r="F32" s="31"/>
      <c r="G32" s="63"/>
      <c r="H32" s="63"/>
      <c r="I32" s="32"/>
      <c r="J32" s="32"/>
      <c r="K32" s="32"/>
      <c r="L32" s="63"/>
      <c r="M32" s="63"/>
      <c r="N32" s="32"/>
      <c r="O32" s="32"/>
      <c r="P32" s="25"/>
      <c r="Q32" s="25"/>
      <c r="R32" s="32"/>
      <c r="S32" s="25"/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0"/>
      <c r="F33" s="31"/>
      <c r="G33" s="63"/>
      <c r="H33" s="63"/>
      <c r="I33" s="32"/>
      <c r="J33" s="32"/>
      <c r="K33" s="32"/>
      <c r="L33" s="63"/>
      <c r="M33" s="63"/>
      <c r="N33" s="32"/>
      <c r="O33" s="32"/>
      <c r="P33" s="25"/>
      <c r="Q33" s="25"/>
      <c r="R33" s="32"/>
      <c r="S33" s="25"/>
      <c r="T33" s="25"/>
      <c r="U33" s="25"/>
      <c r="V33" s="2"/>
      <c r="W33" s="16"/>
      <c r="X33" s="41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0"/>
      <c r="F34" s="31"/>
      <c r="G34" s="63"/>
      <c r="H34" s="63"/>
      <c r="I34" s="32"/>
      <c r="J34" s="32"/>
      <c r="K34" s="32"/>
      <c r="L34" s="63"/>
      <c r="M34" s="63"/>
      <c r="N34" s="32"/>
      <c r="O34" s="32"/>
      <c r="P34" s="25"/>
      <c r="Q34" s="25"/>
      <c r="R34" s="32"/>
      <c r="S34" s="25"/>
      <c r="T34" s="25"/>
      <c r="U34" s="25"/>
      <c r="V34" s="2"/>
      <c r="W34" s="16"/>
      <c r="X34" s="41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0"/>
      <c r="F35" s="31"/>
      <c r="G35" s="63"/>
      <c r="H35" s="63"/>
      <c r="I35" s="32"/>
      <c r="J35" s="32"/>
      <c r="K35" s="32"/>
      <c r="L35" s="63"/>
      <c r="M35" s="63"/>
      <c r="N35" s="32"/>
      <c r="O35" s="32"/>
      <c r="P35" s="25"/>
      <c r="Q35" s="25"/>
      <c r="R35" s="32"/>
      <c r="S35" s="25"/>
      <c r="T35" s="25"/>
      <c r="U35" s="25"/>
      <c r="V35" s="2"/>
      <c r="W35" s="16"/>
      <c r="X35" s="41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0"/>
      <c r="F36" s="31"/>
      <c r="G36" s="63"/>
      <c r="H36" s="63"/>
      <c r="I36" s="32"/>
      <c r="J36" s="32"/>
      <c r="K36" s="32"/>
      <c r="L36" s="63"/>
      <c r="M36" s="63"/>
      <c r="N36" s="32"/>
      <c r="O36" s="32"/>
      <c r="P36" s="25"/>
      <c r="Q36" s="25"/>
      <c r="R36" s="32"/>
      <c r="S36" s="25"/>
      <c r="T36" s="25"/>
      <c r="U36" s="25"/>
      <c r="V36" s="2"/>
      <c r="W36" s="16"/>
      <c r="X36" s="41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0"/>
      <c r="F37" s="31"/>
      <c r="G37" s="63"/>
      <c r="H37" s="63"/>
      <c r="I37" s="32"/>
      <c r="J37" s="32"/>
      <c r="K37" s="32"/>
      <c r="L37" s="63"/>
      <c r="M37" s="63"/>
      <c r="N37" s="32"/>
      <c r="O37" s="32"/>
      <c r="P37" s="25"/>
      <c r="Q37" s="25"/>
      <c r="R37" s="32"/>
      <c r="S37" s="25"/>
      <c r="T37" s="25"/>
      <c r="U37" s="25"/>
      <c r="V37" s="2"/>
      <c r="W37" s="16"/>
      <c r="X37" s="41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0"/>
      <c r="F38" s="31"/>
      <c r="G38" s="63"/>
      <c r="H38" s="63"/>
      <c r="I38" s="32"/>
      <c r="J38" s="32"/>
      <c r="K38" s="32"/>
      <c r="L38" s="63"/>
      <c r="M38" s="63"/>
      <c r="N38" s="32"/>
      <c r="O38" s="32"/>
      <c r="P38" s="25"/>
      <c r="Q38" s="25"/>
      <c r="R38" s="32"/>
      <c r="S38" s="25"/>
      <c r="T38" s="25"/>
      <c r="U38" s="25"/>
      <c r="V38" s="2"/>
      <c r="W38" s="16"/>
      <c r="X38" s="41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0"/>
      <c r="F39" s="31"/>
      <c r="G39" s="63"/>
      <c r="H39" s="63"/>
      <c r="I39" s="32"/>
      <c r="J39" s="32"/>
      <c r="K39" s="32"/>
      <c r="L39" s="63"/>
      <c r="M39" s="63"/>
      <c r="N39" s="32"/>
      <c r="O39" s="32"/>
      <c r="P39" s="25"/>
      <c r="Q39" s="25"/>
      <c r="R39" s="32"/>
      <c r="S39" s="25"/>
      <c r="T39" s="25"/>
      <c r="U39" s="25"/>
      <c r="V39" s="2"/>
      <c r="W39" s="16"/>
      <c r="X39" s="41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0"/>
      <c r="F40" s="31"/>
      <c r="G40" s="63"/>
      <c r="H40" s="63"/>
      <c r="I40" s="32"/>
      <c r="J40" s="32"/>
      <c r="K40" s="32"/>
      <c r="L40" s="63"/>
      <c r="M40" s="63"/>
      <c r="N40" s="32"/>
      <c r="O40" s="32"/>
      <c r="P40" s="25"/>
      <c r="Q40" s="25"/>
      <c r="R40" s="32"/>
      <c r="S40" s="25"/>
      <c r="T40" s="25"/>
      <c r="U40" s="25"/>
      <c r="V40" s="2"/>
      <c r="W40" s="16"/>
      <c r="X40" s="41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0"/>
      <c r="F41" s="31"/>
      <c r="G41" s="63"/>
      <c r="H41" s="63"/>
      <c r="I41" s="32"/>
      <c r="J41" s="32"/>
      <c r="K41" s="32"/>
      <c r="L41" s="63"/>
      <c r="M41" s="63"/>
      <c r="N41" s="32"/>
      <c r="O41" s="32"/>
      <c r="P41" s="25"/>
      <c r="Q41" s="25"/>
      <c r="R41" s="32"/>
      <c r="S41" s="25"/>
      <c r="T41" s="25"/>
      <c r="U41" s="25"/>
      <c r="V41" s="2"/>
      <c r="W41" s="16"/>
      <c r="X41" s="41"/>
      <c r="Y41" s="16"/>
      <c r="Z41" s="16"/>
      <c r="AA41" s="16"/>
      <c r="AF41" s="16"/>
    </row>
    <row r="42" spans="1:39" ht="17.25" x14ac:dyDescent="0.3">
      <c r="E42" s="50"/>
      <c r="F42" s="31"/>
      <c r="G42" s="63"/>
      <c r="H42" s="63"/>
      <c r="I42" s="32"/>
      <c r="J42" s="32"/>
      <c r="K42" s="32"/>
      <c r="L42" s="63"/>
      <c r="M42" s="63"/>
      <c r="N42" s="32"/>
      <c r="O42" s="32"/>
      <c r="P42" s="25"/>
      <c r="Q42" s="25"/>
      <c r="R42" s="32"/>
      <c r="S42" s="25"/>
      <c r="T42" s="25"/>
      <c r="U42" s="25"/>
      <c r="V42" s="16"/>
      <c r="W42" s="16"/>
      <c r="X42" s="41"/>
      <c r="Y42" s="16"/>
      <c r="Z42" s="16"/>
      <c r="AA42" s="16"/>
    </row>
    <row r="43" spans="1:39" ht="17.25" x14ac:dyDescent="0.3">
      <c r="E43" s="50"/>
      <c r="F43" s="31"/>
      <c r="G43" s="63"/>
      <c r="H43" s="63"/>
      <c r="I43" s="32"/>
      <c r="J43" s="32"/>
      <c r="K43" s="32"/>
      <c r="L43" s="63"/>
      <c r="M43" s="63"/>
      <c r="N43" s="32"/>
      <c r="O43" s="32"/>
      <c r="P43" s="25"/>
      <c r="Q43" s="25"/>
      <c r="R43" s="32"/>
      <c r="S43" s="25"/>
      <c r="T43" s="25"/>
      <c r="U43" s="25"/>
      <c r="V43" s="16"/>
      <c r="W43" s="16"/>
      <c r="X43" s="41"/>
      <c r="Y43" s="16"/>
      <c r="Z43" s="16"/>
      <c r="AA43" s="16"/>
    </row>
    <row r="44" spans="1:39" ht="17.25" x14ac:dyDescent="0.3">
      <c r="E44" s="50"/>
      <c r="F44" s="31"/>
      <c r="G44" s="63"/>
      <c r="H44" s="63"/>
      <c r="I44" s="32"/>
      <c r="J44" s="32"/>
      <c r="K44" s="32"/>
      <c r="L44" s="63"/>
      <c r="M44" s="63"/>
      <c r="N44" s="32"/>
      <c r="O44" s="32"/>
      <c r="P44" s="25"/>
      <c r="Q44" s="25"/>
      <c r="R44" s="32"/>
      <c r="S44" s="25"/>
      <c r="T44" s="25"/>
      <c r="U44" s="25"/>
      <c r="V44" s="16"/>
      <c r="W44" s="16"/>
      <c r="X44" s="41"/>
      <c r="Y44" s="16"/>
      <c r="Z44" s="16"/>
      <c r="AA44" s="16"/>
    </row>
    <row r="45" spans="1:39" ht="17.25" x14ac:dyDescent="0.3">
      <c r="E45" s="50"/>
      <c r="F45" s="31"/>
      <c r="G45" s="63"/>
      <c r="H45" s="63"/>
      <c r="I45" s="32"/>
      <c r="J45" s="32"/>
      <c r="K45" s="32"/>
      <c r="L45" s="63"/>
      <c r="M45" s="63"/>
      <c r="N45" s="32"/>
      <c r="O45" s="32"/>
      <c r="P45" s="25"/>
      <c r="Q45" s="25"/>
      <c r="R45" s="32"/>
      <c r="S45" s="25"/>
      <c r="T45" s="25"/>
      <c r="U45" s="25"/>
      <c r="V45" s="16"/>
      <c r="W45" s="16"/>
      <c r="X45" s="41"/>
      <c r="Y45" s="16"/>
      <c r="Z45" s="16"/>
      <c r="AA45" s="16"/>
    </row>
    <row r="46" spans="1:39" ht="17.25" x14ac:dyDescent="0.3">
      <c r="E46" s="50"/>
      <c r="F46" s="31"/>
      <c r="G46" s="63"/>
      <c r="H46" s="63"/>
      <c r="I46" s="32"/>
      <c r="J46" s="32"/>
      <c r="K46" s="32"/>
      <c r="L46" s="63"/>
      <c r="M46" s="63"/>
      <c r="N46" s="32"/>
      <c r="O46" s="32"/>
      <c r="P46" s="25"/>
      <c r="Q46" s="25"/>
      <c r="R46" s="32"/>
      <c r="S46" s="25"/>
      <c r="T46" s="25"/>
      <c r="U46" s="25"/>
      <c r="V46" s="16"/>
      <c r="W46" s="16"/>
      <c r="X46" s="41"/>
      <c r="Y46" s="16"/>
      <c r="Z46" s="16"/>
      <c r="AA46" s="16"/>
      <c r="AE46" s="16"/>
    </row>
    <row r="47" spans="1:39" ht="17.25" x14ac:dyDescent="0.3">
      <c r="E47" s="45"/>
      <c r="F47" s="31"/>
      <c r="G47" s="32"/>
      <c r="H47" s="32"/>
      <c r="I47" s="32"/>
      <c r="J47" s="46"/>
      <c r="K47" s="32"/>
      <c r="L47" s="32"/>
      <c r="M47" s="32"/>
      <c r="N47" s="32"/>
      <c r="O47" s="46"/>
      <c r="P47" s="46"/>
      <c r="Q47" s="46"/>
      <c r="R47" s="46"/>
      <c r="S47" s="37"/>
      <c r="V47" s="16"/>
      <c r="W47" s="16"/>
      <c r="X47" s="41"/>
      <c r="Y47" s="16"/>
      <c r="Z47" s="16"/>
      <c r="AA47" s="16"/>
      <c r="AE47" s="16"/>
    </row>
    <row r="48" spans="1:39" ht="17.25" x14ac:dyDescent="0.3">
      <c r="E48" s="45"/>
      <c r="F48" s="31"/>
      <c r="G48" s="32"/>
      <c r="H48" s="32"/>
      <c r="I48" s="32"/>
      <c r="J48" s="46"/>
      <c r="K48" s="32"/>
      <c r="L48" s="32"/>
      <c r="M48" s="32"/>
      <c r="N48" s="32"/>
      <c r="O48" s="46"/>
      <c r="P48" s="46"/>
      <c r="Q48" s="46"/>
      <c r="R48" s="46"/>
      <c r="S48" s="37"/>
      <c r="V48" s="16"/>
      <c r="W48" s="16"/>
      <c r="X48" s="41"/>
      <c r="Y48" s="16"/>
      <c r="Z48" s="16"/>
      <c r="AA48" s="16"/>
      <c r="AE48" s="16"/>
    </row>
    <row r="49" spans="5:30" ht="17.25" x14ac:dyDescent="0.3"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V49" s="16"/>
      <c r="W49" s="16"/>
      <c r="X49" s="41"/>
      <c r="Y49" s="16"/>
      <c r="Z49" s="16"/>
      <c r="AA49" s="16"/>
    </row>
    <row r="50" spans="5:30" ht="20.25" x14ac:dyDescent="0.3">
      <c r="E50" s="50"/>
      <c r="F50" s="35"/>
      <c r="G50" s="51"/>
      <c r="H50" s="51"/>
      <c r="I50" s="51"/>
      <c r="J50" s="51"/>
      <c r="K50" s="30"/>
      <c r="L50" s="51"/>
      <c r="M50" s="51"/>
      <c r="N50" s="51"/>
      <c r="O50" s="51"/>
      <c r="P50" s="51"/>
      <c r="Q50" s="51"/>
      <c r="R50" s="51"/>
      <c r="S50" s="51"/>
      <c r="T50" s="36"/>
      <c r="U50" s="36"/>
      <c r="Z50" s="16"/>
      <c r="AA50" s="16"/>
    </row>
    <row r="51" spans="5:30" ht="17.25" x14ac:dyDescent="0.3">
      <c r="E51" s="5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15"/>
      <c r="T51" s="15"/>
      <c r="U51" s="15"/>
      <c r="Z51" s="16"/>
      <c r="AA51" s="16"/>
    </row>
    <row r="52" spans="5:30" ht="17.25" x14ac:dyDescent="0.3">
      <c r="E52" s="50"/>
      <c r="F52" s="31"/>
      <c r="G52" s="41"/>
      <c r="H52" s="41"/>
      <c r="I52" s="31"/>
      <c r="J52" s="31"/>
      <c r="K52" s="31"/>
      <c r="L52" s="41"/>
      <c r="M52" s="41"/>
      <c r="N52" s="41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0"/>
      <c r="F53" s="31"/>
      <c r="G53" s="41"/>
      <c r="H53" s="41"/>
      <c r="I53" s="31"/>
      <c r="J53" s="31"/>
      <c r="K53" s="31"/>
      <c r="L53" s="41"/>
      <c r="M53" s="41"/>
      <c r="N53" s="41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0"/>
      <c r="F54" s="31"/>
      <c r="G54" s="41"/>
      <c r="H54" s="41"/>
      <c r="I54" s="31"/>
      <c r="J54" s="31"/>
      <c r="K54" s="31"/>
      <c r="L54" s="41"/>
      <c r="M54" s="41"/>
      <c r="N54" s="41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0"/>
      <c r="F55" s="31"/>
      <c r="G55" s="41"/>
      <c r="H55" s="41"/>
      <c r="I55" s="31"/>
      <c r="J55" s="31"/>
      <c r="K55" s="31"/>
      <c r="L55" s="41"/>
      <c r="M55" s="41"/>
      <c r="N55" s="41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0"/>
      <c r="F56" s="31"/>
      <c r="G56" s="41"/>
      <c r="H56" s="41"/>
      <c r="I56" s="31"/>
      <c r="J56" s="31"/>
      <c r="K56" s="31"/>
      <c r="L56" s="41"/>
      <c r="M56" s="41"/>
      <c r="N56" s="41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0"/>
      <c r="F57" s="31"/>
      <c r="G57" s="41"/>
      <c r="H57" s="41"/>
      <c r="I57" s="31"/>
      <c r="J57" s="31"/>
      <c r="K57" s="31"/>
      <c r="L57" s="41"/>
      <c r="M57" s="41"/>
      <c r="N57" s="41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0"/>
      <c r="F58" s="31"/>
      <c r="G58" s="41"/>
      <c r="H58" s="41"/>
      <c r="I58" s="31"/>
      <c r="J58" s="31"/>
      <c r="K58" s="31"/>
      <c r="L58" s="41"/>
      <c r="M58" s="41"/>
      <c r="N58" s="41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0"/>
      <c r="F59" s="31"/>
      <c r="G59" s="41"/>
      <c r="H59" s="41"/>
      <c r="I59" s="31"/>
      <c r="J59" s="31"/>
      <c r="K59" s="31"/>
      <c r="L59" s="41"/>
      <c r="M59" s="41"/>
      <c r="N59" s="41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0"/>
      <c r="F60" s="31"/>
      <c r="G60" s="41"/>
      <c r="H60" s="41"/>
      <c r="I60" s="31"/>
      <c r="J60" s="31"/>
      <c r="K60" s="31"/>
      <c r="L60" s="41"/>
      <c r="M60" s="41"/>
      <c r="N60" s="41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0"/>
      <c r="F61" s="31"/>
      <c r="G61" s="41"/>
      <c r="H61" s="41"/>
      <c r="I61" s="31"/>
      <c r="J61" s="31"/>
      <c r="K61" s="31"/>
      <c r="L61" s="41"/>
      <c r="M61" s="41"/>
      <c r="N61" s="41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0"/>
      <c r="F62" s="31"/>
      <c r="G62" s="41"/>
      <c r="H62" s="41"/>
      <c r="I62" s="31"/>
      <c r="J62" s="31"/>
      <c r="K62" s="31"/>
      <c r="L62" s="41"/>
      <c r="M62" s="41"/>
      <c r="N62" s="41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0"/>
      <c r="F63" s="31"/>
      <c r="G63" s="41"/>
      <c r="H63" s="41"/>
      <c r="I63" s="31"/>
      <c r="J63" s="31"/>
      <c r="K63" s="31"/>
      <c r="L63" s="41"/>
      <c r="M63" s="41"/>
      <c r="N63" s="41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0"/>
      <c r="F64" s="31"/>
      <c r="G64" s="41"/>
      <c r="H64" s="41"/>
      <c r="I64" s="31"/>
      <c r="J64" s="31"/>
      <c r="K64" s="31"/>
      <c r="L64" s="41"/>
      <c r="M64" s="41"/>
      <c r="N64" s="41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0"/>
      <c r="F65" s="31"/>
      <c r="G65" s="41"/>
      <c r="H65" s="41"/>
      <c r="I65" s="31"/>
      <c r="J65" s="31"/>
      <c r="K65" s="31"/>
      <c r="L65" s="41"/>
      <c r="M65" s="41"/>
      <c r="N65" s="41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0"/>
      <c r="F66" s="31"/>
      <c r="G66" s="41"/>
      <c r="H66" s="41"/>
      <c r="I66" s="31"/>
      <c r="J66" s="31"/>
      <c r="K66" s="31"/>
      <c r="L66" s="41"/>
      <c r="M66" s="41"/>
      <c r="N66" s="41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0"/>
      <c r="F67" s="31"/>
      <c r="G67" s="41"/>
      <c r="H67" s="41"/>
      <c r="I67" s="31"/>
      <c r="J67" s="31"/>
      <c r="K67" s="31"/>
      <c r="L67" s="41"/>
      <c r="M67" s="41"/>
      <c r="N67" s="41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0"/>
      <c r="F68" s="31"/>
      <c r="G68" s="41"/>
      <c r="H68" s="41"/>
      <c r="I68" s="31"/>
      <c r="J68" s="31"/>
      <c r="K68" s="31"/>
      <c r="L68" s="41"/>
      <c r="M68" s="41"/>
      <c r="N68" s="41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0"/>
      <c r="F69" s="31"/>
      <c r="G69" s="41"/>
      <c r="H69" s="41"/>
      <c r="I69" s="31"/>
      <c r="J69" s="31"/>
      <c r="K69" s="31"/>
      <c r="L69" s="41"/>
      <c r="M69" s="41"/>
      <c r="N69" s="41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0"/>
      <c r="F70" s="31"/>
      <c r="G70" s="41"/>
      <c r="H70" s="41"/>
      <c r="I70" s="31"/>
      <c r="J70" s="31"/>
      <c r="K70" s="31"/>
      <c r="L70" s="41"/>
      <c r="M70" s="41"/>
      <c r="N70" s="41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0"/>
      <c r="O71" s="40"/>
      <c r="P71" s="40"/>
      <c r="Q71" s="40"/>
      <c r="R71" s="40"/>
    </row>
    <row r="72" spans="5:21" ht="17.25" x14ac:dyDescent="0.3">
      <c r="J72" s="40"/>
      <c r="O72" s="40"/>
      <c r="P72" s="40"/>
      <c r="Q72" s="40"/>
      <c r="R72" s="40"/>
    </row>
  </sheetData>
  <mergeCells count="21"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raw data</vt:lpstr>
      <vt:lpstr>HVHP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2022-02-12T14:00:45Z</dcterms:modified>
</cp:coreProperties>
</file>