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3. Actual Brine\"/>
    </mc:Choice>
  </mc:AlternateContent>
  <xr:revisionPtr revIDLastSave="0" documentId="13_ncr:1_{FF67EA6D-BB0A-40BE-8898-8D4AB938DBA1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GVHP (0,22) data " sheetId="13" r:id="rId1"/>
    <sheet name="HVHP (0,45) data " sheetId="14" r:id="rId2"/>
    <sheet name="Sheet1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3" l="1"/>
  <c r="J5" i="13" s="1"/>
  <c r="K5" i="13" s="1"/>
  <c r="Q5" i="13"/>
  <c r="S5" i="13" s="1"/>
  <c r="T5" i="13" s="1"/>
  <c r="V5" i="13"/>
  <c r="I6" i="13"/>
  <c r="J6" i="13"/>
  <c r="K6" i="13"/>
  <c r="Q6" i="13"/>
  <c r="S6" i="13" s="1"/>
  <c r="T6" i="13" s="1"/>
  <c r="V6" i="13"/>
  <c r="I7" i="13"/>
  <c r="J7" i="13"/>
  <c r="K7" i="13" s="1"/>
  <c r="Q7" i="13"/>
  <c r="S7" i="13"/>
  <c r="T7" i="13" s="1"/>
  <c r="V7" i="13"/>
  <c r="I8" i="13"/>
  <c r="J8" i="13"/>
  <c r="K8" i="13" s="1"/>
  <c r="Q8" i="13"/>
  <c r="S8" i="13"/>
  <c r="T8" i="13" s="1"/>
  <c r="V8" i="13"/>
  <c r="I9" i="13"/>
  <c r="J9" i="13"/>
  <c r="K9" i="13" s="1"/>
  <c r="Q9" i="13"/>
  <c r="S9" i="13"/>
  <c r="T9" i="13"/>
  <c r="V9" i="13"/>
  <c r="I10" i="13"/>
  <c r="J10" i="13" s="1"/>
  <c r="K10" i="13" s="1"/>
  <c r="Q10" i="13"/>
  <c r="S10" i="13"/>
  <c r="T10" i="13" s="1"/>
  <c r="V10" i="13"/>
  <c r="I11" i="13"/>
  <c r="J11" i="13" s="1"/>
  <c r="K11" i="13" s="1"/>
  <c r="Q11" i="13"/>
  <c r="S11" i="13"/>
  <c r="T11" i="13" s="1"/>
  <c r="V11" i="13"/>
  <c r="I12" i="13"/>
  <c r="J12" i="13" s="1"/>
  <c r="K12" i="13" s="1"/>
  <c r="Q12" i="13"/>
  <c r="S12" i="13"/>
  <c r="T12" i="13" s="1"/>
  <c r="V12" i="13"/>
  <c r="T13" i="13" l="1"/>
  <c r="T6" i="14"/>
  <c r="T7" i="14"/>
  <c r="T8" i="14"/>
  <c r="T5" i="14"/>
  <c r="Y65" i="14"/>
  <c r="X65" i="14"/>
  <c r="AA65" i="14"/>
  <c r="Z65" i="14"/>
  <c r="AD5" i="14"/>
  <c r="Z22" i="14"/>
  <c r="AD22" i="14"/>
  <c r="AD21" i="14"/>
  <c r="Z21" i="14"/>
  <c r="Z20" i="14"/>
  <c r="AD20" i="14"/>
  <c r="Z19" i="14"/>
  <c r="AD19" i="14"/>
  <c r="AC19" i="14"/>
  <c r="Z18" i="14"/>
  <c r="AD18" i="14"/>
  <c r="AA18" i="14"/>
  <c r="AD17" i="14"/>
  <c r="Z17" i="14"/>
  <c r="Z16" i="14"/>
  <c r="AD16" i="14"/>
  <c r="Z15" i="14"/>
  <c r="AD15" i="14"/>
  <c r="AA15" i="14"/>
  <c r="Z14" i="14"/>
  <c r="AD14" i="14"/>
  <c r="Z13" i="14"/>
  <c r="AD13" i="14"/>
  <c r="Z12" i="14"/>
  <c r="V12" i="14"/>
  <c r="Q12" i="14"/>
  <c r="S12" i="14" s="1"/>
  <c r="T12" i="14" s="1"/>
  <c r="I12" i="14"/>
  <c r="J12" i="14" s="1"/>
  <c r="Z11" i="14"/>
  <c r="V11" i="14"/>
  <c r="Q11" i="14"/>
  <c r="S11" i="14" s="1"/>
  <c r="T11" i="14" s="1"/>
  <c r="J11" i="14"/>
  <c r="K11" i="14" s="1"/>
  <c r="I11" i="14"/>
  <c r="Z10" i="14"/>
  <c r="V10" i="14"/>
  <c r="Q10" i="14"/>
  <c r="S10" i="14" s="1"/>
  <c r="AH10" i="14" s="1"/>
  <c r="J10" i="14"/>
  <c r="AE10" i="14" s="1"/>
  <c r="I10" i="14"/>
  <c r="Z9" i="14"/>
  <c r="V9" i="14"/>
  <c r="Q9" i="14"/>
  <c r="S9" i="14" s="1"/>
  <c r="T9" i="14" s="1"/>
  <c r="K9" i="14"/>
  <c r="I9" i="14"/>
  <c r="J9" i="14" s="1"/>
  <c r="AE9" i="14" s="1"/>
  <c r="C9" i="14"/>
  <c r="Z8" i="14"/>
  <c r="V8" i="14"/>
  <c r="Q8" i="14"/>
  <c r="S8" i="14" s="1"/>
  <c r="AH8" i="14" s="1"/>
  <c r="I8" i="14"/>
  <c r="J8" i="14" s="1"/>
  <c r="AC7" i="14"/>
  <c r="AB7" i="14"/>
  <c r="AA7" i="14"/>
  <c r="Z7" i="14"/>
  <c r="V7" i="14"/>
  <c r="AD7" i="14" s="1"/>
  <c r="Q7" i="14"/>
  <c r="S7" i="14" s="1"/>
  <c r="AH7" i="14" s="1"/>
  <c r="J7" i="14"/>
  <c r="AE7" i="14" s="1"/>
  <c r="I7" i="14"/>
  <c r="AE6" i="14"/>
  <c r="AC6" i="14"/>
  <c r="AB6" i="14"/>
  <c r="AA6" i="14"/>
  <c r="Z6" i="14"/>
  <c r="V6" i="14"/>
  <c r="AD6" i="14" s="1"/>
  <c r="Q6" i="14"/>
  <c r="S6" i="14" s="1"/>
  <c r="K6" i="14"/>
  <c r="I6" i="14"/>
  <c r="J6" i="14" s="1"/>
  <c r="Z5" i="14"/>
  <c r="S5" i="14"/>
  <c r="AH5" i="14" s="1"/>
  <c r="AI5" i="14" s="1"/>
  <c r="AG5" i="14" s="1"/>
  <c r="Q5" i="14"/>
  <c r="I5" i="14"/>
  <c r="J5" i="14" s="1"/>
  <c r="Z4" i="14"/>
  <c r="Y65" i="13"/>
  <c r="X65" i="13"/>
  <c r="AA65" i="13"/>
  <c r="Z65" i="13"/>
  <c r="Z22" i="13"/>
  <c r="AD22" i="13"/>
  <c r="AA21" i="13"/>
  <c r="Z21" i="13"/>
  <c r="AD21" i="13"/>
  <c r="Z20" i="13"/>
  <c r="AD20" i="13"/>
  <c r="AC20" i="13"/>
  <c r="Z19" i="13"/>
  <c r="AD19" i="13"/>
  <c r="AA19" i="13"/>
  <c r="Z18" i="13"/>
  <c r="AD18" i="13"/>
  <c r="AC18" i="13"/>
  <c r="Z17" i="13"/>
  <c r="AD17" i="13"/>
  <c r="AA17" i="13"/>
  <c r="AD16" i="13"/>
  <c r="Z16" i="13"/>
  <c r="Z15" i="13"/>
  <c r="AD15" i="13"/>
  <c r="AA15" i="13"/>
  <c r="Z14" i="13"/>
  <c r="AD14" i="13"/>
  <c r="Z13" i="13"/>
  <c r="AD13" i="13"/>
  <c r="Z12" i="13"/>
  <c r="AD12" i="13"/>
  <c r="Z11" i="13"/>
  <c r="AD11" i="13"/>
  <c r="AB10" i="13"/>
  <c r="Z10" i="13"/>
  <c r="AD10" i="13"/>
  <c r="AB9" i="13"/>
  <c r="Z9" i="13"/>
  <c r="AD9" i="13"/>
  <c r="C9" i="13"/>
  <c r="AB8" i="13"/>
  <c r="Z8" i="13"/>
  <c r="AE8" i="13"/>
  <c r="AC7" i="13"/>
  <c r="AB7" i="13"/>
  <c r="AA7" i="13"/>
  <c r="Z7" i="13"/>
  <c r="AD7" i="13"/>
  <c r="AC6" i="13"/>
  <c r="AB6" i="13"/>
  <c r="AA6" i="13"/>
  <c r="Z6" i="13"/>
  <c r="AD6" i="13"/>
  <c r="Z5" i="13"/>
  <c r="AD5" i="13"/>
  <c r="AH5" i="13"/>
  <c r="AI5" i="13" s="1"/>
  <c r="AG5" i="13" s="1"/>
  <c r="Z4" i="13"/>
  <c r="T13" i="14" l="1"/>
  <c r="T10" i="14"/>
  <c r="AD11" i="14"/>
  <c r="AD8" i="13"/>
  <c r="AD39" i="13" s="1"/>
  <c r="AH9" i="14"/>
  <c r="AE5" i="14"/>
  <c r="AF5" i="14" s="1"/>
  <c r="K5" i="14"/>
  <c r="AE8" i="14"/>
  <c r="K8" i="14"/>
  <c r="AA8" i="14" s="1"/>
  <c r="AA9" i="14"/>
  <c r="K12" i="14"/>
  <c r="AA12" i="14" s="1"/>
  <c r="AE12" i="14"/>
  <c r="AC22" i="14"/>
  <c r="AD8" i="14"/>
  <c r="AD39" i="14" s="1"/>
  <c r="AB8" i="14"/>
  <c r="AB9" i="14"/>
  <c r="AD12" i="14"/>
  <c r="AH6" i="14"/>
  <c r="AI6" i="14" s="1"/>
  <c r="AG6" i="14" s="1"/>
  <c r="K7" i="14"/>
  <c r="AH12" i="14"/>
  <c r="AA16" i="14"/>
  <c r="AC17" i="14"/>
  <c r="AC18" i="14"/>
  <c r="AA20" i="14"/>
  <c r="AC21" i="14"/>
  <c r="AC9" i="14"/>
  <c r="AA11" i="14"/>
  <c r="AC12" i="14"/>
  <c r="AC8" i="14"/>
  <c r="K10" i="14"/>
  <c r="AA10" i="14" s="1"/>
  <c r="AH11" i="14"/>
  <c r="AE11" i="14"/>
  <c r="AA14" i="14"/>
  <c r="AC16" i="14"/>
  <c r="AF6" i="14"/>
  <c r="AF7" i="14" s="1"/>
  <c r="AA13" i="14"/>
  <c r="AC15" i="14"/>
  <c r="AA17" i="14"/>
  <c r="AA21" i="14"/>
  <c r="AC10" i="14"/>
  <c r="AC14" i="14"/>
  <c r="AA19" i="14"/>
  <c r="AC20" i="14"/>
  <c r="AD9" i="14"/>
  <c r="AD10" i="14"/>
  <c r="AA22" i="14"/>
  <c r="AH12" i="13"/>
  <c r="AC5" i="13"/>
  <c r="AC39" i="13" s="1"/>
  <c r="AE5" i="13"/>
  <c r="AF5" i="13" s="1"/>
  <c r="AE11" i="13"/>
  <c r="AA8" i="13"/>
  <c r="AE6" i="13"/>
  <c r="AE9" i="13"/>
  <c r="AH10" i="13"/>
  <c r="AC11" i="13"/>
  <c r="AH11" i="13"/>
  <c r="AC13" i="13"/>
  <c r="AC15" i="13"/>
  <c r="AC16" i="13"/>
  <c r="AA22" i="13"/>
  <c r="AA11" i="13"/>
  <c r="AE7" i="13"/>
  <c r="AH7" i="13"/>
  <c r="AC8" i="13"/>
  <c r="AH8" i="13"/>
  <c r="AC21" i="13"/>
  <c r="AH6" i="13"/>
  <c r="AI6" i="13" s="1"/>
  <c r="AG6" i="13" s="1"/>
  <c r="AC17" i="13"/>
  <c r="AA5" i="13"/>
  <c r="AA39" i="13" s="1"/>
  <c r="AH9" i="13"/>
  <c r="AC9" i="13"/>
  <c r="AA10" i="13"/>
  <c r="AE10" i="13"/>
  <c r="AE12" i="13"/>
  <c r="AA12" i="13"/>
  <c r="AA16" i="13"/>
  <c r="AA20" i="13"/>
  <c r="AC22" i="13"/>
  <c r="AC14" i="13"/>
  <c r="AA9" i="13"/>
  <c r="AA18" i="13"/>
  <c r="AC19" i="13"/>
  <c r="AC10" i="13"/>
  <c r="AA13" i="13"/>
  <c r="AF6" i="13" l="1"/>
  <c r="AC5" i="14"/>
  <c r="AC39" i="14" s="1"/>
  <c r="AC13" i="14"/>
  <c r="AI7" i="14"/>
  <c r="AC11" i="14"/>
  <c r="AA5" i="14"/>
  <c r="AA39" i="14" s="1"/>
  <c r="AF8" i="14"/>
  <c r="AF9" i="14" s="1"/>
  <c r="AF10" i="14" s="1"/>
  <c r="AF11" i="14" s="1"/>
  <c r="AF12" i="14" s="1"/>
  <c r="AC12" i="13"/>
  <c r="AI7" i="13"/>
  <c r="AG7" i="13" s="1"/>
  <c r="AF7" i="13"/>
  <c r="AF8" i="13" s="1"/>
  <c r="AF9" i="13" s="1"/>
  <c r="AF10" i="13" s="1"/>
  <c r="AF11" i="13" s="1"/>
  <c r="AF12" i="13" s="1"/>
  <c r="AA14" i="13"/>
  <c r="AB11" i="13"/>
  <c r="AI8" i="13" l="1"/>
  <c r="AG8" i="13" s="1"/>
  <c r="AB10" i="14"/>
  <c r="AG7" i="14"/>
  <c r="AI8" i="14"/>
  <c r="AB12" i="13"/>
  <c r="AI9" i="13" l="1"/>
  <c r="AG8" i="14"/>
  <c r="AI9" i="14"/>
  <c r="AB11" i="14"/>
  <c r="AB13" i="13"/>
  <c r="AG9" i="13"/>
  <c r="AI10" i="13"/>
  <c r="AB12" i="14" l="1"/>
  <c r="AG9" i="14"/>
  <c r="AI10" i="14"/>
  <c r="AG10" i="13"/>
  <c r="AI11" i="13"/>
  <c r="AI12" i="13" s="1"/>
  <c r="AB14" i="13"/>
  <c r="AG10" i="14" l="1"/>
  <c r="AI11" i="14"/>
  <c r="AB13" i="14"/>
  <c r="AB15" i="13"/>
  <c r="AG11" i="13"/>
  <c r="AB14" i="14" l="1"/>
  <c r="AG11" i="14"/>
  <c r="AI12" i="14"/>
  <c r="AG12" i="13"/>
  <c r="AB16" i="13"/>
  <c r="AG12" i="14" l="1"/>
  <c r="AB15" i="14"/>
  <c r="AB17" i="13"/>
  <c r="AB16" i="14" l="1"/>
  <c r="AB18" i="13"/>
  <c r="AB17" i="14" l="1"/>
  <c r="AB19" i="13"/>
  <c r="AB18" i="14" l="1"/>
  <c r="AB20" i="13"/>
  <c r="AB19" i="14" l="1"/>
  <c r="AB21" i="13"/>
  <c r="AB20" i="14" l="1"/>
  <c r="AB22" i="13"/>
  <c r="AB5" i="13"/>
  <c r="AB21" i="14" l="1"/>
  <c r="AB22" i="14" l="1"/>
  <c r="AB5" i="14"/>
</calcChain>
</file>

<file path=xl/sharedStrings.xml><?xml version="1.0" encoding="utf-8"?>
<sst xmlns="http://schemas.openxmlformats.org/spreadsheetml/2006/main" count="113" uniqueCount="53">
  <si>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</si>
  <si>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</si>
  <si>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</si>
  <si>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</si>
  <si>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</si>
  <si>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</si>
  <si>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</si>
  <si>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</si>
  <si>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</si>
  <si>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</si>
  <si>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</si>
  <si>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</si>
  <si>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</si>
  <si>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Cum. Volume (ml)</t>
  </si>
  <si>
    <t>Feed Solution (g/L)</t>
  </si>
  <si>
    <t>TDS (g/l)</t>
  </si>
  <si>
    <t>Salt Rejection (%)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</si>
  <si>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</si>
  <si>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</si>
  <si>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</si>
  <si>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</si>
  <si>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</si>
  <si>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</si>
  <si>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</si>
  <si>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</si>
  <si>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</si>
  <si>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</si>
  <si>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</si>
  <si>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</si>
  <si>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</si>
  <si>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</si>
  <si>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</si>
  <si>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</si>
  <si>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</si>
  <si>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</si>
  <si>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</si>
  <si>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</si>
  <si>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</si>
  <si>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</si>
  <si>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</si>
  <si>
    <t>Volumefeed  (ml)</t>
  </si>
  <si>
    <t>Recovery (%)</t>
  </si>
  <si>
    <t>permeate Volume  (ml)</t>
  </si>
  <si>
    <t>EC01 (g/l)</t>
  </si>
  <si>
    <t>6.21</t>
  </si>
  <si>
    <t>6.25</t>
  </si>
  <si>
    <t>Membrane</t>
  </si>
  <si>
    <t>HVHP</t>
  </si>
  <si>
    <r>
      <t>Average Flux (L/m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.hr)</t>
    </r>
  </si>
  <si>
    <t>Water Recovery (%)</t>
  </si>
  <si>
    <t>Cumulative permeate volume (mL)</t>
  </si>
  <si>
    <t>Feed Solution</t>
  </si>
  <si>
    <t>Actual brine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</si>
</sst>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0" xfId="0" applyFont="1" applyBorder="1"/>
    <xf numFmtId="16" fontId="3" fillId="0" borderId="1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0" borderId="0" xfId="0" applyNumberFormat="1" applyFont="1" applyFill="1" applyBorder="1" applyAlignment="1">
      <alignment horizontal="center"/>
    </xf>
    <xf numFmtId="0" fontId="4" fillId="0" borderId="3" xfId="0" applyFont="1" applyBorder="1"/>
    <xf numFmtId="2" fontId="1" fillId="0" borderId="3" xfId="0" applyNumberFormat="1" applyFont="1" applyBorder="1"/>
    <xf numFmtId="0" fontId="1" fillId="0" borderId="3" xfId="0" applyFont="1" applyBorder="1"/>
    <xf numFmtId="0" fontId="1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1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2" fontId="1" fillId="0" borderId="0" xfId="0" applyNumberFormat="1" applyFont="1" applyFill="1"/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vertical="center"/>
    </xf>
    <xf numFmtId="2" fontId="2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1" fillId="0" borderId="7" xfId="0" applyFont="1" applyBorder="1"/>
    <xf numFmtId="0" fontId="1" fillId="0" borderId="7" xfId="0" applyFont="1" applyFill="1" applyBorder="1"/>
    <xf numFmtId="0" fontId="13" fillId="0" borderId="0" xfId="0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138820032"/>
        <c:axId val="11388246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GVHP Flux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'GVHP (0,22) data '!$AG$4:$AG$12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1">
                        <c:v>1.4137500000000001</c:v>
                      </c:pt>
                      <c:pt idx="2">
                        <c:v>4.5240000000000649</c:v>
                      </c:pt>
                      <c:pt idx="3">
                        <c:v>6.2205000000001291</c:v>
                      </c:pt>
                      <c:pt idx="4">
                        <c:v>9.8962500000000002</c:v>
                      </c:pt>
                      <c:pt idx="5">
                        <c:v>11.592750000000066</c:v>
                      </c:pt>
                      <c:pt idx="6">
                        <c:v>14.703000000000127</c:v>
                      </c:pt>
                      <c:pt idx="7">
                        <c:v>14.985750000000191</c:v>
                      </c:pt>
                      <c:pt idx="8">
                        <c:v>16.399500000000192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'GVHP (0,22) data '!$T$4:$T$12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1">
                        <c:v>13.029953917050692</c:v>
                      </c:pt>
                      <c:pt idx="2">
                        <c:v>28.665898617512116</c:v>
                      </c:pt>
                      <c:pt idx="3">
                        <c:v>15.635944700461421</c:v>
                      </c:pt>
                      <c:pt idx="4">
                        <c:v>33.877880184330614</c:v>
                      </c:pt>
                      <c:pt idx="5">
                        <c:v>15.635944700461421</c:v>
                      </c:pt>
                      <c:pt idx="6">
                        <c:v>28.665898617512116</c:v>
                      </c:pt>
                      <c:pt idx="7">
                        <c:v>2.6059907834107312</c:v>
                      </c:pt>
                      <c:pt idx="8">
                        <c:v>13.029953917050692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A75F-4EA5-BDEB-650F619A1F3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HVHP Flux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'HVHP (0,45) data '!$AG$4:$AG$12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1">
                        <c:v>1.9792500000001287</c:v>
                      </c:pt>
                      <c:pt idx="2">
                        <c:v>3.1102500000000646</c:v>
                      </c:pt>
                      <c:pt idx="3">
                        <c:v>4.8067500000001289</c:v>
                      </c:pt>
                      <c:pt idx="4">
                        <c:v>6.2205000000001291</c:v>
                      </c:pt>
                      <c:pt idx="5">
                        <c:v>8.1997499999999359</c:v>
                      </c:pt>
                      <c:pt idx="6">
                        <c:v>9.3307499999998722</c:v>
                      </c:pt>
                      <c:pt idx="7">
                        <c:v>11.027249999999936</c:v>
                      </c:pt>
                      <c:pt idx="8">
                        <c:v>12.440999999999937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'HVHP (0,45) data '!$T$4:$T$12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1">
                        <c:v>18.241935483872155</c:v>
                      </c:pt>
                      <c:pt idx="2">
                        <c:v>10.42396313363996</c:v>
                      </c:pt>
                      <c:pt idx="3">
                        <c:v>15.635944700461421</c:v>
                      </c:pt>
                      <c:pt idx="4">
                        <c:v>13.029953917050692</c:v>
                      </c:pt>
                      <c:pt idx="5">
                        <c:v>18.241935483869192</c:v>
                      </c:pt>
                      <c:pt idx="6">
                        <c:v>10.42396313363996</c:v>
                      </c:pt>
                      <c:pt idx="7">
                        <c:v>15.635944700461421</c:v>
                      </c:pt>
                      <c:pt idx="8">
                        <c:v>13.029953917050692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5F-4EA5-BDEB-650F619A1F37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1"/>
          <c:order val="1"/>
          <c:tx>
            <c:v>GVHP Permeate 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'GVHP (0,22) data '!$AG$4:$AG$12</c:f>
              <c:numCache>
                <c:formatCode>General</c:formatCode>
                <c:ptCount val="9"/>
                <c:pt idx="1">
                  <c:v>1.4137500000000001</c:v>
                </c:pt>
                <c:pt idx="2">
                  <c:v>4.5240000000000649</c:v>
                </c:pt>
                <c:pt idx="3">
                  <c:v>6.2205000000001291</c:v>
                </c:pt>
                <c:pt idx="4">
                  <c:v>9.8962500000000002</c:v>
                </c:pt>
                <c:pt idx="5">
                  <c:v>11.592750000000066</c:v>
                </c:pt>
                <c:pt idx="6">
                  <c:v>14.703000000000127</c:v>
                </c:pt>
                <c:pt idx="7">
                  <c:v>14.985750000000191</c:v>
                </c:pt>
                <c:pt idx="8">
                  <c:v>16.399500000000192</c:v>
                </c:pt>
              </c:numCache>
            </c:numRef>
          </c:xVal>
          <c:yVal>
            <c:numRef>
              <c:f>'GVHP (0,22) data '!$M$4:$M$12</c:f>
              <c:numCache>
                <c:formatCode>0.00</c:formatCode>
                <c:ptCount val="9"/>
                <c:pt idx="0">
                  <c:v>1.53</c:v>
                </c:pt>
                <c:pt idx="1">
                  <c:v>1.96</c:v>
                </c:pt>
                <c:pt idx="2">
                  <c:v>2.12</c:v>
                </c:pt>
                <c:pt idx="3">
                  <c:v>2.2200000000000002</c:v>
                </c:pt>
                <c:pt idx="4">
                  <c:v>2.16</c:v>
                </c:pt>
                <c:pt idx="5">
                  <c:v>2.17</c:v>
                </c:pt>
                <c:pt idx="6">
                  <c:v>2.21</c:v>
                </c:pt>
                <c:pt idx="7">
                  <c:v>2.34</c:v>
                </c:pt>
                <c:pt idx="8">
                  <c:v>2.56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5F-4EA5-BDEB-650F619A1F37}"/>
            </c:ext>
          </c:extLst>
        </c:ser>
        <c:ser>
          <c:idx val="3"/>
          <c:order val="3"/>
          <c:tx>
            <c:v>HVHP Permeate 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'HVHP (0,45) data '!$AG$4:$AG$12</c:f>
              <c:numCache>
                <c:formatCode>General</c:formatCode>
                <c:ptCount val="9"/>
                <c:pt idx="1">
                  <c:v>1.9792500000001287</c:v>
                </c:pt>
                <c:pt idx="2">
                  <c:v>3.1102500000000646</c:v>
                </c:pt>
                <c:pt idx="3">
                  <c:v>4.8067500000001289</c:v>
                </c:pt>
                <c:pt idx="4">
                  <c:v>6.2205000000001291</c:v>
                </c:pt>
                <c:pt idx="5">
                  <c:v>8.1997499999999359</c:v>
                </c:pt>
                <c:pt idx="6">
                  <c:v>9.3307499999998722</c:v>
                </c:pt>
                <c:pt idx="7">
                  <c:v>11.027249999999936</c:v>
                </c:pt>
                <c:pt idx="8">
                  <c:v>12.440999999999937</c:v>
                </c:pt>
              </c:numCache>
            </c:numRef>
          </c:xVal>
          <c:yVal>
            <c:numRef>
              <c:f>'HVHP (0,45) data '!$M$4:$M$12</c:f>
              <c:numCache>
                <c:formatCode>General</c:formatCode>
                <c:ptCount val="9"/>
                <c:pt idx="0">
                  <c:v>1.39</c:v>
                </c:pt>
                <c:pt idx="1">
                  <c:v>1.53</c:v>
                </c:pt>
                <c:pt idx="2">
                  <c:v>1.89</c:v>
                </c:pt>
                <c:pt idx="3">
                  <c:v>2.11</c:v>
                </c:pt>
                <c:pt idx="4">
                  <c:v>2.29</c:v>
                </c:pt>
                <c:pt idx="5">
                  <c:v>2.48</c:v>
                </c:pt>
                <c:pt idx="6">
                  <c:v>2.83</c:v>
                </c:pt>
                <c:pt idx="7">
                  <c:v>3.35</c:v>
                </c:pt>
                <c:pt idx="8">
                  <c:v>3.86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75F-4EA5-BDEB-650F619A1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183104"/>
        <c:axId val="1198178112"/>
      </c:scatterChart>
      <c:valAx>
        <c:axId val="113882003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Water 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824608"/>
        <c:crosses val="autoZero"/>
        <c:crossBetween val="midCat"/>
      </c:valAx>
      <c:valAx>
        <c:axId val="11388246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Flux (L/m2.hr)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820032"/>
        <c:crosses val="autoZero"/>
        <c:crossBetween val="midCat"/>
        <c:majorUnit val="10"/>
      </c:valAx>
      <c:valAx>
        <c:axId val="1198178112"/>
        <c:scaling>
          <c:orientation val="minMax"/>
          <c:max val="10"/>
        </c:scaling>
        <c:delete val="0"/>
        <c:axPos val="r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183104"/>
        <c:crosses val="max"/>
        <c:crossBetween val="midCat"/>
      </c:valAx>
      <c:valAx>
        <c:axId val="11981831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8178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138112</xdr:rowOff>
    </xdr:from>
    <xdr:to>
      <xdr:col>18</xdr:col>
      <xdr:colOff>228600</xdr:colOff>
      <xdr:row>26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CBCB2C-5D5B-4375-B75C-F564645DE7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4656D-A06E-4E8F-A3DD-DDB547224CE3}">
  <dimension ref="A1:AO74"/>
  <sheetViews>
    <sheetView zoomScale="55" zoomScaleNormal="55" workbookViewId="0">
      <selection activeCell="W1" sqref="W1:W1048576"/>
    </sheetView>
  </sheetViews>
  <sheetFormatPr defaultRowHeight="14.25" x14ac:dyDescent="0.2"/>
  <cols>
    <col min="1" max="1" width="1" style="4" customWidth="1"/>
    <col min="2" max="2" width="32" style="4" bestFit="1" customWidth="1"/>
    <col min="3" max="4" width="14.7109375" style="4" customWidth="1"/>
    <col min="5" max="5" width="10.7109375" style="4" customWidth="1"/>
    <col min="6" max="11" width="16.7109375" style="4" customWidth="1"/>
    <col min="12" max="12" width="0.5703125" style="4" customWidth="1"/>
    <col min="13" max="13" width="16.7109375" style="4" customWidth="1"/>
    <col min="14" max="15" width="16.7109375" style="4" hidden="1" customWidth="1"/>
    <col min="16" max="17" width="16.7109375" style="4" customWidth="1"/>
    <col min="18" max="18" width="16.7109375" style="4" hidden="1" customWidth="1"/>
    <col min="19" max="20" width="16.7109375" style="4" customWidth="1"/>
    <col min="21" max="21" width="16.7109375" style="4" hidden="1" customWidth="1"/>
    <col min="22" max="22" width="16.7109375" style="17" customWidth="1"/>
    <col min="23" max="23" width="16.7109375" style="4" customWidth="1"/>
    <col min="24" max="30" width="18.7109375" style="4" hidden="1" customWidth="1"/>
    <col min="31" max="31" width="25.140625" style="4" bestFit="1" customWidth="1"/>
    <col min="32" max="32" width="26.140625" style="4" bestFit="1" customWidth="1"/>
    <col min="33" max="33" width="18.7109375" style="4" customWidth="1"/>
    <col min="34" max="34" width="25.140625" style="4" bestFit="1" customWidth="1"/>
    <col min="35" max="35" width="26.140625" style="4" bestFit="1" customWidth="1"/>
    <col min="36" max="16384" width="9.140625" style="4"/>
  </cols>
  <sheetData>
    <row r="1" spans="1:41" x14ac:dyDescent="0.2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1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3"/>
      <c r="AM1" s="3"/>
      <c r="AN1" s="3"/>
      <c r="AO1" s="3"/>
    </row>
    <row r="2" spans="1:41" ht="18" x14ac:dyDescent="0.25">
      <c r="A2" s="1"/>
      <c r="B2" s="9" t="s">
        <v>28</v>
      </c>
      <c r="C2" s="23"/>
      <c r="D2" s="5"/>
      <c r="E2" s="60" t="s">
        <v>12</v>
      </c>
      <c r="F2" s="33"/>
      <c r="G2" s="56" t="s">
        <v>10</v>
      </c>
      <c r="H2" s="56"/>
      <c r="I2" s="56"/>
      <c r="J2" s="56"/>
      <c r="K2" s="56"/>
      <c r="L2" s="46"/>
      <c r="M2" s="56" t="s">
        <v>11</v>
      </c>
      <c r="N2" s="56"/>
      <c r="O2" s="56"/>
      <c r="P2" s="56"/>
      <c r="Q2" s="56"/>
      <c r="R2" s="56"/>
      <c r="S2" s="56"/>
      <c r="T2" s="56"/>
      <c r="U2" s="56"/>
      <c r="V2" s="56"/>
      <c r="W2" s="1"/>
      <c r="X2" s="60" t="s">
        <v>32</v>
      </c>
      <c r="Y2" s="58" t="s">
        <v>7</v>
      </c>
      <c r="Z2" s="59" t="s">
        <v>33</v>
      </c>
      <c r="AA2" s="59"/>
      <c r="AB2" s="59" t="s">
        <v>34</v>
      </c>
      <c r="AC2" s="59"/>
      <c r="AD2" s="14"/>
      <c r="AE2" s="33"/>
      <c r="AF2" s="33"/>
      <c r="AG2" s="33"/>
      <c r="AH2" s="37"/>
      <c r="AI2" s="37"/>
      <c r="AJ2" s="3"/>
    </row>
    <row r="3" spans="1:41" ht="20.100000000000001" customHeight="1" x14ac:dyDescent="0.35">
      <c r="A3" s="1"/>
      <c r="B3" s="6"/>
      <c r="C3" s="7"/>
      <c r="D3" s="5"/>
      <c r="E3" s="60"/>
      <c r="F3" s="53" t="s">
        <v>7</v>
      </c>
      <c r="G3" s="53" t="s">
        <v>8</v>
      </c>
      <c r="H3" s="53" t="s">
        <v>9</v>
      </c>
      <c r="I3" s="53" t="s">
        <v>17</v>
      </c>
      <c r="J3" s="53" t="s">
        <v>18</v>
      </c>
      <c r="K3" s="53" t="s">
        <v>19</v>
      </c>
      <c r="L3" s="47"/>
      <c r="M3" s="58" t="s">
        <v>20</v>
      </c>
      <c r="N3" s="58"/>
      <c r="O3" s="58"/>
      <c r="P3" s="47" t="s">
        <v>29</v>
      </c>
      <c r="Q3" s="47" t="s">
        <v>21</v>
      </c>
      <c r="R3" s="47" t="s">
        <v>31</v>
      </c>
      <c r="S3" s="47" t="s">
        <v>22</v>
      </c>
      <c r="T3" s="47" t="s">
        <v>23</v>
      </c>
      <c r="U3" s="47" t="s">
        <v>15</v>
      </c>
      <c r="V3" s="47" t="s">
        <v>16</v>
      </c>
      <c r="W3" s="22"/>
      <c r="X3" s="60"/>
      <c r="Y3" s="58"/>
      <c r="Z3" s="47" t="s">
        <v>8</v>
      </c>
      <c r="AA3" s="47" t="s">
        <v>19</v>
      </c>
      <c r="AB3" s="18" t="s">
        <v>20</v>
      </c>
      <c r="AC3" s="47" t="s">
        <v>23</v>
      </c>
      <c r="AD3" s="47" t="s">
        <v>16</v>
      </c>
      <c r="AE3" s="47" t="s">
        <v>40</v>
      </c>
      <c r="AF3" s="47" t="s">
        <v>13</v>
      </c>
      <c r="AG3" s="47" t="s">
        <v>41</v>
      </c>
      <c r="AH3" s="47" t="s">
        <v>42</v>
      </c>
      <c r="AI3" s="47" t="s">
        <v>13</v>
      </c>
      <c r="AJ3" s="3"/>
    </row>
    <row r="4" spans="1:41" ht="20.100000000000001" customHeight="1" x14ac:dyDescent="0.25">
      <c r="A4" s="1"/>
      <c r="B4" s="9" t="s">
        <v>2</v>
      </c>
      <c r="C4" s="10" t="s">
        <v>39</v>
      </c>
      <c r="D4" s="5"/>
      <c r="E4" s="60"/>
      <c r="F4" s="45">
        <v>0</v>
      </c>
      <c r="G4" s="44">
        <v>6.44</v>
      </c>
      <c r="H4" s="44">
        <v>415.25</v>
      </c>
      <c r="I4" s="54"/>
      <c r="J4" s="54"/>
      <c r="K4" s="54"/>
      <c r="L4" s="48"/>
      <c r="M4" s="44">
        <v>1.53</v>
      </c>
      <c r="N4" s="44"/>
      <c r="O4" s="44"/>
      <c r="P4" s="44">
        <v>426.4</v>
      </c>
      <c r="Q4" s="48"/>
      <c r="R4" s="48"/>
      <c r="S4" s="48"/>
      <c r="T4" s="48"/>
      <c r="U4" s="44"/>
      <c r="V4" s="42"/>
      <c r="W4" s="2"/>
      <c r="X4" s="60"/>
      <c r="Y4" s="36">
        <v>0</v>
      </c>
      <c r="Z4" s="38" t="e">
        <f>AVERAGE(G4,G28,#REF!)</f>
        <v>#REF!</v>
      </c>
      <c r="AA4" s="48">
        <v>0</v>
      </c>
      <c r="AB4" s="34">
        <v>0</v>
      </c>
      <c r="AC4" s="48">
        <v>0</v>
      </c>
      <c r="AD4" s="14">
        <v>0</v>
      </c>
      <c r="AE4" s="39">
        <v>0</v>
      </c>
      <c r="AF4" s="40">
        <v>0</v>
      </c>
      <c r="AG4" s="40"/>
      <c r="AH4" s="39">
        <v>0</v>
      </c>
      <c r="AI4" s="40">
        <v>0</v>
      </c>
      <c r="AJ4" s="3"/>
    </row>
    <row r="5" spans="1:41" ht="20.100000000000001" customHeight="1" x14ac:dyDescent="0.25">
      <c r="A5" s="1"/>
      <c r="B5" s="9" t="s">
        <v>24</v>
      </c>
      <c r="C5" s="10">
        <v>4.3400000000000001E-3</v>
      </c>
      <c r="D5" s="5"/>
      <c r="E5" s="60"/>
      <c r="F5" s="45">
        <v>60</v>
      </c>
      <c r="G5" s="44">
        <v>6.58</v>
      </c>
      <c r="H5" s="44">
        <v>414.7</v>
      </c>
      <c r="I5" s="54">
        <f t="shared" ref="I5:I53" si="0">(H4-H5)*10</f>
        <v>5.5000000000001137</v>
      </c>
      <c r="J5" s="54">
        <f>I5*$C$11</f>
        <v>119.02000000000247</v>
      </c>
      <c r="K5" s="54">
        <f>(J5/1000)/((1/6)*$C$5)</f>
        <v>164.54377880184674</v>
      </c>
      <c r="L5" s="48"/>
      <c r="M5" s="44">
        <v>1.96</v>
      </c>
      <c r="N5" s="44"/>
      <c r="O5" s="44"/>
      <c r="P5" s="44">
        <v>426.65</v>
      </c>
      <c r="Q5" s="48">
        <f>-(P4-P5)*10</f>
        <v>2.5</v>
      </c>
      <c r="R5" s="48"/>
      <c r="S5" s="48">
        <f>Q5*$C$12</f>
        <v>56.550000000000004</v>
      </c>
      <c r="T5" s="48">
        <f>(S5/1000)/($C$5)</f>
        <v>13.029953917050692</v>
      </c>
      <c r="U5" s="57"/>
      <c r="V5" s="42">
        <f>(1-((M5/1000)/G5))*100</f>
        <v>99.970212765957442</v>
      </c>
      <c r="W5" s="1"/>
      <c r="X5" s="60"/>
      <c r="Y5" s="36">
        <v>30</v>
      </c>
      <c r="Z5" s="38">
        <f t="shared" ref="Z5:Z22" si="1">AVERAGE(G5,G29,G53)</f>
        <v>6.58</v>
      </c>
      <c r="AA5" s="48">
        <f t="shared" ref="AA5:AA22" si="2">AVERAGE(K5,K29,K53)</f>
        <v>164.54377880184674</v>
      </c>
      <c r="AB5" s="34" t="e">
        <f t="shared" ref="AB5:AB22" si="3">AVERAGE(O5,O29,O53)</f>
        <v>#DIV/0!</v>
      </c>
      <c r="AC5" s="48">
        <f t="shared" ref="AC5:AC22" si="4">AVERAGE(T5,T29,T53)</f>
        <v>13.029953917050692</v>
      </c>
      <c r="AD5" s="34">
        <f>AVERAGE(V5,V29,V53)</f>
        <v>99.970212765957442</v>
      </c>
      <c r="AE5" s="39">
        <f>J5</f>
        <v>119.02000000000247</v>
      </c>
      <c r="AF5" s="14">
        <f>AE5+AF4</f>
        <v>119.02000000000247</v>
      </c>
      <c r="AG5" s="14">
        <f>(AI5/$C$23)*100</f>
        <v>1.4137500000000001</v>
      </c>
      <c r="AH5" s="39">
        <f>S5</f>
        <v>56.550000000000004</v>
      </c>
      <c r="AI5" s="14">
        <f>AH5+AI4</f>
        <v>56.550000000000004</v>
      </c>
      <c r="AJ5" s="3"/>
    </row>
    <row r="6" spans="1:41" ht="20.100000000000001" customHeight="1" x14ac:dyDescent="0.25">
      <c r="A6" s="1"/>
      <c r="B6" s="6"/>
      <c r="C6" s="7"/>
      <c r="D6" s="5"/>
      <c r="E6" s="60"/>
      <c r="F6" s="45">
        <v>120</v>
      </c>
      <c r="G6" s="44">
        <v>6.99</v>
      </c>
      <c r="H6" s="44">
        <v>413.8</v>
      </c>
      <c r="I6" s="54">
        <f t="shared" si="0"/>
        <v>8.9999999999997726</v>
      </c>
      <c r="J6" s="54">
        <f t="shared" ref="J6:J53" si="5">I6*$C$11</f>
        <v>194.75999999999507</v>
      </c>
      <c r="K6" s="54">
        <f t="shared" ref="K6:K53" si="6">(J6/1000)/((1/6)*$C$5)</f>
        <v>269.25345622119136</v>
      </c>
      <c r="L6" s="48"/>
      <c r="M6" s="44">
        <v>2.12</v>
      </c>
      <c r="N6" s="44"/>
      <c r="O6" s="44"/>
      <c r="P6" s="44">
        <v>427.2</v>
      </c>
      <c r="Q6" s="48">
        <f t="shared" ref="Q6:Q53" si="7">-(P5-P6)*10</f>
        <v>5.5000000000001137</v>
      </c>
      <c r="R6" s="48"/>
      <c r="S6" s="48">
        <f>Q6*$C$12</f>
        <v>124.41000000000258</v>
      </c>
      <c r="T6" s="49">
        <f t="shared" ref="T6:T12" si="8">(S6/1000)/($C$5)</f>
        <v>28.665898617512116</v>
      </c>
      <c r="U6" s="57"/>
      <c r="V6" s="42">
        <f t="shared" ref="V6:V27" si="9">(1-((M6/1000)/G6))*100</f>
        <v>99.969670958512154</v>
      </c>
      <c r="W6" s="1"/>
      <c r="X6" s="60"/>
      <c r="Y6" s="36">
        <v>60</v>
      </c>
      <c r="Z6" s="38">
        <f t="shared" si="1"/>
        <v>6.99</v>
      </c>
      <c r="AA6" s="48" t="e">
        <f>AVERAGE(K6,K30,#REF!)</f>
        <v>#REF!</v>
      </c>
      <c r="AB6" s="34" t="e">
        <f t="shared" si="3"/>
        <v>#DIV/0!</v>
      </c>
      <c r="AC6" s="48" t="e">
        <f>AVERAGE(T6,T30,#REF!)</f>
        <v>#REF!</v>
      </c>
      <c r="AD6" s="34">
        <f t="shared" ref="AD6:AD22" si="10">AVERAGE(V6,V30,V54)</f>
        <v>99.969670958512154</v>
      </c>
      <c r="AE6" s="39">
        <f t="shared" ref="AE6:AE38" si="11">J6</f>
        <v>194.75999999999507</v>
      </c>
      <c r="AF6" s="14">
        <f t="shared" ref="AF6:AF38" si="12">AE6+AF5</f>
        <v>313.77999999999753</v>
      </c>
      <c r="AG6" s="14">
        <f t="shared" ref="AG6:AG39" si="13">(AI6/$C$23)*100</f>
        <v>4.5240000000000649</v>
      </c>
      <c r="AH6" s="39">
        <f t="shared" ref="AH6:AH38" si="14">S6</f>
        <v>124.41000000000258</v>
      </c>
      <c r="AI6" s="14">
        <f t="shared" ref="AI6:AI38" si="15">AH6+AI5</f>
        <v>180.96000000000259</v>
      </c>
      <c r="AJ6" s="3"/>
    </row>
    <row r="7" spans="1:41" ht="20.100000000000001" customHeight="1" x14ac:dyDescent="0.25">
      <c r="A7" s="1"/>
      <c r="B7" s="9" t="s">
        <v>25</v>
      </c>
      <c r="C7" s="10">
        <v>60</v>
      </c>
      <c r="D7" s="5"/>
      <c r="E7" s="60"/>
      <c r="F7" s="45">
        <v>180</v>
      </c>
      <c r="G7" s="44">
        <v>7.08</v>
      </c>
      <c r="H7" s="44">
        <v>413.5</v>
      </c>
      <c r="I7" s="54">
        <f t="shared" si="0"/>
        <v>3.0000000000001137</v>
      </c>
      <c r="J7" s="54">
        <f t="shared" si="5"/>
        <v>64.92000000000246</v>
      </c>
      <c r="K7" s="54">
        <f t="shared" si="6"/>
        <v>89.751152073736122</v>
      </c>
      <c r="L7" s="48"/>
      <c r="M7" s="44">
        <v>2.2200000000000002</v>
      </c>
      <c r="N7" s="44"/>
      <c r="O7" s="44"/>
      <c r="P7" s="44">
        <v>427.5</v>
      </c>
      <c r="Q7" s="48">
        <f t="shared" si="7"/>
        <v>3.0000000000001137</v>
      </c>
      <c r="R7" s="48"/>
      <c r="S7" s="48">
        <f t="shared" ref="S7:S53" si="16">Q7*$C$12</f>
        <v>67.860000000002572</v>
      </c>
      <c r="T7" s="49">
        <f t="shared" si="8"/>
        <v>15.635944700461421</v>
      </c>
      <c r="U7" s="57"/>
      <c r="V7" s="42">
        <f t="shared" si="9"/>
        <v>99.968644067796603</v>
      </c>
      <c r="W7" s="52"/>
      <c r="X7" s="60"/>
      <c r="Y7" s="36">
        <v>90</v>
      </c>
      <c r="Z7" s="38">
        <f t="shared" si="1"/>
        <v>7.08</v>
      </c>
      <c r="AA7" s="48" t="e">
        <f>AVERAGE(K7,K31,#REF!)</f>
        <v>#REF!</v>
      </c>
      <c r="AB7" s="34" t="e">
        <f t="shared" si="3"/>
        <v>#DIV/0!</v>
      </c>
      <c r="AC7" s="48" t="e">
        <f>AVERAGE(T7,T31,#REF!)</f>
        <v>#REF!</v>
      </c>
      <c r="AD7" s="34">
        <f t="shared" si="10"/>
        <v>99.968644067796603</v>
      </c>
      <c r="AE7" s="39">
        <f t="shared" si="11"/>
        <v>64.92000000000246</v>
      </c>
      <c r="AF7" s="14">
        <f t="shared" si="12"/>
        <v>378.7</v>
      </c>
      <c r="AG7" s="14">
        <f t="shared" si="13"/>
        <v>6.2205000000001291</v>
      </c>
      <c r="AH7" s="39">
        <f t="shared" si="14"/>
        <v>67.860000000002572</v>
      </c>
      <c r="AI7" s="14">
        <f t="shared" si="15"/>
        <v>248.82000000000517</v>
      </c>
      <c r="AJ7" s="3"/>
    </row>
    <row r="8" spans="1:41" ht="20.100000000000001" customHeight="1" x14ac:dyDescent="0.25">
      <c r="A8" s="1"/>
      <c r="B8" s="9" t="s">
        <v>26</v>
      </c>
      <c r="C8" s="10">
        <v>10</v>
      </c>
      <c r="D8" s="5"/>
      <c r="E8" s="60"/>
      <c r="F8" s="45">
        <v>240</v>
      </c>
      <c r="G8" s="44">
        <v>7.25</v>
      </c>
      <c r="H8" s="44">
        <v>413.3</v>
      </c>
      <c r="I8" s="54">
        <f t="shared" si="0"/>
        <v>1.9999999999998863</v>
      </c>
      <c r="J8" s="54">
        <f t="shared" si="5"/>
        <v>43.279999999997543</v>
      </c>
      <c r="K8" s="54">
        <f t="shared" si="6"/>
        <v>59.83410138248508</v>
      </c>
      <c r="L8" s="48"/>
      <c r="M8" s="44">
        <v>2.16</v>
      </c>
      <c r="N8" s="44"/>
      <c r="O8" s="44"/>
      <c r="P8" s="44">
        <v>428.15</v>
      </c>
      <c r="Q8" s="48">
        <f t="shared" si="7"/>
        <v>6.4999999999997726</v>
      </c>
      <c r="R8" s="48"/>
      <c r="S8" s="48">
        <f t="shared" si="16"/>
        <v>147.02999999999486</v>
      </c>
      <c r="T8" s="49">
        <f t="shared" si="8"/>
        <v>33.877880184330614</v>
      </c>
      <c r="U8" s="57"/>
      <c r="V8" s="42">
        <f t="shared" si="9"/>
        <v>99.97020689655173</v>
      </c>
      <c r="W8" s="1"/>
      <c r="X8" s="60"/>
      <c r="Y8" s="36">
        <v>120</v>
      </c>
      <c r="Z8" s="38">
        <f t="shared" si="1"/>
        <v>7.25</v>
      </c>
      <c r="AA8" s="48">
        <f t="shared" si="2"/>
        <v>59.83410138248508</v>
      </c>
      <c r="AB8" s="34" t="e">
        <f t="shared" si="3"/>
        <v>#DIV/0!</v>
      </c>
      <c r="AC8" s="48">
        <f t="shared" si="4"/>
        <v>33.877880184330614</v>
      </c>
      <c r="AD8" s="34">
        <f t="shared" si="10"/>
        <v>99.97020689655173</v>
      </c>
      <c r="AE8" s="39">
        <f t="shared" si="11"/>
        <v>43.279999999997543</v>
      </c>
      <c r="AF8" s="14">
        <f t="shared" si="12"/>
        <v>421.97999999999752</v>
      </c>
      <c r="AG8" s="14">
        <f t="shared" si="13"/>
        <v>9.8962500000000002</v>
      </c>
      <c r="AH8" s="39">
        <f t="shared" si="14"/>
        <v>147.02999999999486</v>
      </c>
      <c r="AI8" s="14">
        <f t="shared" si="15"/>
        <v>395.85</v>
      </c>
      <c r="AJ8" s="3"/>
    </row>
    <row r="9" spans="1:41" ht="20.100000000000001" customHeight="1" x14ac:dyDescent="0.25">
      <c r="A9" s="1"/>
      <c r="B9" s="9" t="s">
        <v>27</v>
      </c>
      <c r="C9" s="10">
        <f>C7-C8</f>
        <v>50</v>
      </c>
      <c r="D9" s="5"/>
      <c r="E9" s="60"/>
      <c r="F9" s="45">
        <v>300</v>
      </c>
      <c r="G9" s="44">
        <v>7.42</v>
      </c>
      <c r="H9" s="44">
        <v>412.2</v>
      </c>
      <c r="I9" s="54">
        <f t="shared" si="0"/>
        <v>11.000000000000227</v>
      </c>
      <c r="J9" s="54">
        <f t="shared" si="5"/>
        <v>238.04000000000494</v>
      </c>
      <c r="K9" s="54">
        <f t="shared" si="6"/>
        <v>329.08755760369348</v>
      </c>
      <c r="L9" s="48"/>
      <c r="M9" s="44">
        <v>2.17</v>
      </c>
      <c r="N9" s="44"/>
      <c r="O9" s="44"/>
      <c r="P9" s="44">
        <v>428.45</v>
      </c>
      <c r="Q9" s="48">
        <f t="shared" si="7"/>
        <v>3.0000000000001137</v>
      </c>
      <c r="R9" s="48"/>
      <c r="S9" s="48">
        <f t="shared" si="16"/>
        <v>67.860000000002572</v>
      </c>
      <c r="T9" s="49">
        <f t="shared" si="8"/>
        <v>15.635944700461421</v>
      </c>
      <c r="U9" s="57"/>
      <c r="V9" s="42">
        <f t="shared" si="9"/>
        <v>99.970754716981133</v>
      </c>
      <c r="W9" s="1"/>
      <c r="X9" s="60"/>
      <c r="Y9" s="36">
        <v>150</v>
      </c>
      <c r="Z9" s="38">
        <f t="shared" si="1"/>
        <v>7.42</v>
      </c>
      <c r="AA9" s="48">
        <f t="shared" si="2"/>
        <v>329.08755760369348</v>
      </c>
      <c r="AB9" s="34" t="e">
        <f t="shared" si="3"/>
        <v>#DIV/0!</v>
      </c>
      <c r="AC9" s="48">
        <f t="shared" si="4"/>
        <v>15.635944700461421</v>
      </c>
      <c r="AD9" s="34">
        <f t="shared" si="10"/>
        <v>99.970754716981133</v>
      </c>
      <c r="AE9" s="39">
        <f t="shared" si="11"/>
        <v>238.04000000000494</v>
      </c>
      <c r="AF9" s="14">
        <f t="shared" si="12"/>
        <v>660.02000000000248</v>
      </c>
      <c r="AG9" s="14">
        <f t="shared" si="13"/>
        <v>11.592750000000066</v>
      </c>
      <c r="AH9" s="39">
        <f t="shared" si="14"/>
        <v>67.860000000002572</v>
      </c>
      <c r="AI9" s="14">
        <f t="shared" si="15"/>
        <v>463.71000000000259</v>
      </c>
      <c r="AJ9" s="3"/>
    </row>
    <row r="10" spans="1:41" ht="20.100000000000001" customHeight="1" x14ac:dyDescent="0.25">
      <c r="A10" s="1"/>
      <c r="B10" s="6"/>
      <c r="C10" s="7"/>
      <c r="D10" s="5"/>
      <c r="E10" s="60"/>
      <c r="F10" s="45">
        <v>360</v>
      </c>
      <c r="G10" s="44">
        <v>7.6</v>
      </c>
      <c r="H10" s="44">
        <v>411.65</v>
      </c>
      <c r="I10" s="54">
        <f t="shared" si="0"/>
        <v>5.5000000000001137</v>
      </c>
      <c r="J10" s="54">
        <f t="shared" si="5"/>
        <v>119.02000000000247</v>
      </c>
      <c r="K10" s="54">
        <f t="shared" si="6"/>
        <v>164.54377880184674</v>
      </c>
      <c r="L10" s="48"/>
      <c r="M10" s="44">
        <v>2.21</v>
      </c>
      <c r="N10" s="44"/>
      <c r="O10" s="44"/>
      <c r="P10" s="44">
        <v>429</v>
      </c>
      <c r="Q10" s="48">
        <f t="shared" si="7"/>
        <v>5.5000000000001137</v>
      </c>
      <c r="R10" s="48"/>
      <c r="S10" s="48">
        <f t="shared" si="16"/>
        <v>124.41000000000258</v>
      </c>
      <c r="T10" s="49">
        <f t="shared" si="8"/>
        <v>28.665898617512116</v>
      </c>
      <c r="U10" s="57"/>
      <c r="V10" s="42">
        <f t="shared" si="9"/>
        <v>99.970921052631581</v>
      </c>
      <c r="W10" s="1"/>
      <c r="X10" s="60"/>
      <c r="Y10" s="36">
        <v>180</v>
      </c>
      <c r="Z10" s="38">
        <f t="shared" si="1"/>
        <v>7.6</v>
      </c>
      <c r="AA10" s="48">
        <f t="shared" si="2"/>
        <v>164.54377880184674</v>
      </c>
      <c r="AB10" s="34" t="e">
        <f t="shared" si="3"/>
        <v>#DIV/0!</v>
      </c>
      <c r="AC10" s="48">
        <f t="shared" si="4"/>
        <v>28.665898617512116</v>
      </c>
      <c r="AD10" s="34">
        <f t="shared" si="10"/>
        <v>99.970921052631581</v>
      </c>
      <c r="AE10" s="39">
        <f t="shared" si="11"/>
        <v>119.02000000000247</v>
      </c>
      <c r="AF10" s="14">
        <f t="shared" si="12"/>
        <v>779.04000000000497</v>
      </c>
      <c r="AG10" s="14">
        <f t="shared" si="13"/>
        <v>14.703000000000127</v>
      </c>
      <c r="AH10" s="39">
        <f t="shared" si="14"/>
        <v>124.41000000000258</v>
      </c>
      <c r="AI10" s="14">
        <f t="shared" si="15"/>
        <v>588.12000000000512</v>
      </c>
      <c r="AJ10" s="3"/>
    </row>
    <row r="11" spans="1:41" ht="20.100000000000001" customHeight="1" x14ac:dyDescent="0.25">
      <c r="A11" s="1"/>
      <c r="B11" s="9" t="s">
        <v>0</v>
      </c>
      <c r="C11" s="10">
        <v>21.64</v>
      </c>
      <c r="D11" s="5"/>
      <c r="E11" s="60"/>
      <c r="F11" s="45">
        <v>420</v>
      </c>
      <c r="G11" s="44">
        <v>7.68</v>
      </c>
      <c r="H11" s="44">
        <v>411.4</v>
      </c>
      <c r="I11" s="54">
        <f t="shared" si="0"/>
        <v>2.5</v>
      </c>
      <c r="J11" s="54">
        <f t="shared" si="5"/>
        <v>54.1</v>
      </c>
      <c r="K11" s="54">
        <f t="shared" si="6"/>
        <v>74.792626728110605</v>
      </c>
      <c r="L11" s="48"/>
      <c r="M11" s="44">
        <v>2.34</v>
      </c>
      <c r="N11" s="44"/>
      <c r="O11" s="44"/>
      <c r="P11" s="44">
        <v>429.05</v>
      </c>
      <c r="Q11" s="48">
        <f t="shared" si="7"/>
        <v>0.50000000000011369</v>
      </c>
      <c r="R11" s="48"/>
      <c r="S11" s="48">
        <f t="shared" si="16"/>
        <v>11.310000000002573</v>
      </c>
      <c r="T11" s="49">
        <f t="shared" si="8"/>
        <v>2.6059907834107312</v>
      </c>
      <c r="U11" s="57"/>
      <c r="V11" s="42">
        <f t="shared" si="9"/>
        <v>99.969531250000003</v>
      </c>
      <c r="W11" s="1"/>
      <c r="X11" s="60"/>
      <c r="Y11" s="36">
        <v>210</v>
      </c>
      <c r="Z11" s="38">
        <f t="shared" si="1"/>
        <v>7.68</v>
      </c>
      <c r="AA11" s="48">
        <f t="shared" si="2"/>
        <v>74.792626728110605</v>
      </c>
      <c r="AB11" s="34" t="e">
        <f t="shared" si="3"/>
        <v>#DIV/0!</v>
      </c>
      <c r="AC11" s="48">
        <f t="shared" si="4"/>
        <v>2.6059907834107312</v>
      </c>
      <c r="AD11" s="34">
        <f t="shared" si="10"/>
        <v>99.969531250000003</v>
      </c>
      <c r="AE11" s="39">
        <f t="shared" si="11"/>
        <v>54.1</v>
      </c>
      <c r="AF11" s="14">
        <f t="shared" si="12"/>
        <v>833.14000000000499</v>
      </c>
      <c r="AG11" s="14">
        <f t="shared" si="13"/>
        <v>14.985750000000191</v>
      </c>
      <c r="AH11" s="39">
        <f t="shared" si="14"/>
        <v>11.310000000002573</v>
      </c>
      <c r="AI11" s="14">
        <f t="shared" si="15"/>
        <v>599.43000000000768</v>
      </c>
      <c r="AJ11" s="3"/>
    </row>
    <row r="12" spans="1:41" ht="20.100000000000001" customHeight="1" x14ac:dyDescent="0.25">
      <c r="A12" s="1"/>
      <c r="B12" s="9" t="s">
        <v>1</v>
      </c>
      <c r="C12" s="10">
        <v>22.62</v>
      </c>
      <c r="D12" s="5"/>
      <c r="E12" s="60"/>
      <c r="F12" s="45">
        <v>480</v>
      </c>
      <c r="G12" s="44">
        <v>7.76</v>
      </c>
      <c r="H12" s="44">
        <v>411</v>
      </c>
      <c r="I12" s="54">
        <f t="shared" si="0"/>
        <v>3.9999999999997726</v>
      </c>
      <c r="J12" s="54">
        <f t="shared" si="5"/>
        <v>86.559999999995085</v>
      </c>
      <c r="K12" s="54">
        <f t="shared" si="6"/>
        <v>119.66820276497016</v>
      </c>
      <c r="L12" s="63"/>
      <c r="M12" s="44">
        <v>2.56</v>
      </c>
      <c r="N12" s="44"/>
      <c r="O12" s="44"/>
      <c r="P12" s="44">
        <v>429.3</v>
      </c>
      <c r="Q12" s="54">
        <f t="shared" si="7"/>
        <v>2.5</v>
      </c>
      <c r="R12" s="54"/>
      <c r="S12" s="54">
        <f t="shared" si="16"/>
        <v>56.550000000000004</v>
      </c>
      <c r="T12" s="54">
        <f t="shared" si="8"/>
        <v>13.029953917050692</v>
      </c>
      <c r="U12" s="57"/>
      <c r="V12" s="42">
        <f t="shared" si="9"/>
        <v>99.967010309278351</v>
      </c>
      <c r="W12" s="1"/>
      <c r="X12" s="60"/>
      <c r="Y12" s="36">
        <v>240</v>
      </c>
      <c r="Z12" s="38">
        <f t="shared" si="1"/>
        <v>7.76</v>
      </c>
      <c r="AA12" s="48">
        <f t="shared" si="2"/>
        <v>119.66820276497016</v>
      </c>
      <c r="AB12" s="34" t="e">
        <f t="shared" si="3"/>
        <v>#DIV/0!</v>
      </c>
      <c r="AC12" s="48">
        <f t="shared" si="4"/>
        <v>13.029953917050692</v>
      </c>
      <c r="AD12" s="34">
        <f t="shared" si="10"/>
        <v>99.967010309278351</v>
      </c>
      <c r="AE12" s="39">
        <f t="shared" si="11"/>
        <v>86.559999999995085</v>
      </c>
      <c r="AF12" s="14">
        <f t="shared" si="12"/>
        <v>919.7</v>
      </c>
      <c r="AG12" s="14">
        <f t="shared" si="13"/>
        <v>16.399500000000192</v>
      </c>
      <c r="AH12" s="39">
        <f t="shared" si="14"/>
        <v>56.550000000000004</v>
      </c>
      <c r="AI12" s="14">
        <f>AH12+AI11</f>
        <v>655.98000000000764</v>
      </c>
      <c r="AJ12" s="3"/>
    </row>
    <row r="13" spans="1:41" ht="20.100000000000001" customHeight="1" x14ac:dyDescent="0.25">
      <c r="A13" s="1"/>
      <c r="B13" s="6"/>
      <c r="C13" s="7"/>
      <c r="D13" s="5"/>
      <c r="E13" s="64"/>
      <c r="F13" s="65"/>
      <c r="G13" s="66"/>
      <c r="H13" s="66"/>
      <c r="I13" s="67"/>
      <c r="J13" s="67"/>
      <c r="K13" s="67"/>
      <c r="L13" s="67"/>
      <c r="M13" s="66"/>
      <c r="N13" s="66"/>
      <c r="O13" s="66"/>
      <c r="P13" s="66"/>
      <c r="Q13" s="67"/>
      <c r="R13" s="67"/>
      <c r="S13" s="67"/>
      <c r="T13" s="54">
        <f>AVERAGE(T5:T12)</f>
        <v>18.893433179723729</v>
      </c>
      <c r="U13" s="69"/>
      <c r="V13" s="43"/>
      <c r="W13" s="1"/>
      <c r="X13" s="60"/>
      <c r="Y13" s="36">
        <v>270</v>
      </c>
      <c r="Z13" s="38" t="e">
        <f t="shared" si="1"/>
        <v>#DIV/0!</v>
      </c>
      <c r="AA13" s="48" t="e">
        <f t="shared" si="2"/>
        <v>#DIV/0!</v>
      </c>
      <c r="AB13" s="34" t="e">
        <f t="shared" si="3"/>
        <v>#DIV/0!</v>
      </c>
      <c r="AC13" s="48">
        <f t="shared" si="4"/>
        <v>18.893433179723729</v>
      </c>
      <c r="AD13" s="81" t="e">
        <f t="shared" si="10"/>
        <v>#DIV/0!</v>
      </c>
      <c r="AE13" s="84"/>
      <c r="AF13" s="19"/>
      <c r="AG13" s="19"/>
      <c r="AH13" s="84"/>
      <c r="AI13" s="19"/>
      <c r="AJ13" s="3"/>
    </row>
    <row r="14" spans="1:41" ht="20.100000000000001" customHeight="1" x14ac:dyDescent="0.25">
      <c r="A14" s="1"/>
      <c r="B14" s="9" t="s">
        <v>3</v>
      </c>
      <c r="C14" s="10">
        <v>600</v>
      </c>
      <c r="D14" s="5"/>
      <c r="E14" s="64"/>
      <c r="F14" s="65"/>
      <c r="G14" s="66"/>
      <c r="H14" s="66"/>
      <c r="I14" s="67"/>
      <c r="J14" s="67"/>
      <c r="K14" s="67"/>
      <c r="L14" s="67"/>
      <c r="M14" s="66"/>
      <c r="N14" s="66"/>
      <c r="O14" s="66"/>
      <c r="P14" s="66"/>
      <c r="Q14" s="67"/>
      <c r="R14" s="67"/>
      <c r="S14" s="67"/>
      <c r="T14" s="67"/>
      <c r="U14" s="70"/>
      <c r="V14" s="43"/>
      <c r="W14" s="1"/>
      <c r="X14" s="60"/>
      <c r="Y14" s="36">
        <v>300</v>
      </c>
      <c r="Z14" s="38" t="e">
        <f t="shared" si="1"/>
        <v>#DIV/0!</v>
      </c>
      <c r="AA14" s="48" t="e">
        <f t="shared" si="2"/>
        <v>#DIV/0!</v>
      </c>
      <c r="AB14" s="34" t="e">
        <f t="shared" si="3"/>
        <v>#DIV/0!</v>
      </c>
      <c r="AC14" s="48" t="e">
        <f t="shared" si="4"/>
        <v>#DIV/0!</v>
      </c>
      <c r="AD14" s="81" t="e">
        <f t="shared" si="10"/>
        <v>#DIV/0!</v>
      </c>
      <c r="AE14" s="84"/>
      <c r="AF14" s="19"/>
      <c r="AG14" s="19"/>
      <c r="AH14" s="84"/>
      <c r="AI14" s="19"/>
      <c r="AJ14" s="3"/>
    </row>
    <row r="15" spans="1:41" ht="20.100000000000001" customHeight="1" x14ac:dyDescent="0.25">
      <c r="A15" s="1"/>
      <c r="B15" s="9" t="s">
        <v>4</v>
      </c>
      <c r="C15" s="10">
        <v>600</v>
      </c>
      <c r="D15" s="5"/>
      <c r="E15" s="64"/>
      <c r="F15" s="65"/>
      <c r="G15" s="66"/>
      <c r="H15" s="66"/>
      <c r="I15" s="67"/>
      <c r="J15" s="67"/>
      <c r="K15" s="67"/>
      <c r="L15" s="67"/>
      <c r="M15" s="66"/>
      <c r="N15" s="66"/>
      <c r="O15" s="66"/>
      <c r="P15" s="66"/>
      <c r="Q15" s="67"/>
      <c r="R15" s="67"/>
      <c r="S15" s="67"/>
      <c r="T15" s="67"/>
      <c r="U15" s="70"/>
      <c r="V15" s="43"/>
      <c r="W15" s="1"/>
      <c r="X15" s="60"/>
      <c r="Y15" s="36">
        <v>330</v>
      </c>
      <c r="Z15" s="38" t="e">
        <f t="shared" si="1"/>
        <v>#DIV/0!</v>
      </c>
      <c r="AA15" s="48" t="e">
        <f t="shared" si="2"/>
        <v>#DIV/0!</v>
      </c>
      <c r="AB15" s="34" t="e">
        <f t="shared" si="3"/>
        <v>#DIV/0!</v>
      </c>
      <c r="AC15" s="48" t="e">
        <f t="shared" si="4"/>
        <v>#DIV/0!</v>
      </c>
      <c r="AD15" s="81" t="e">
        <f t="shared" si="10"/>
        <v>#DIV/0!</v>
      </c>
      <c r="AE15" s="84"/>
      <c r="AF15" s="19"/>
      <c r="AG15" s="19"/>
      <c r="AH15" s="84"/>
      <c r="AI15" s="19"/>
      <c r="AJ15" s="3"/>
    </row>
    <row r="16" spans="1:41" ht="20.100000000000001" customHeight="1" x14ac:dyDescent="0.25">
      <c r="A16" s="1"/>
      <c r="B16" s="6"/>
      <c r="C16" s="7"/>
      <c r="D16" s="7"/>
      <c r="E16" s="64"/>
      <c r="F16" s="65"/>
      <c r="G16" s="66"/>
      <c r="H16" s="66"/>
      <c r="I16" s="67"/>
      <c r="J16" s="67"/>
      <c r="K16" s="67"/>
      <c r="L16" s="67"/>
      <c r="M16" s="66"/>
      <c r="N16" s="66"/>
      <c r="O16" s="66"/>
      <c r="P16" s="66"/>
      <c r="Q16" s="67"/>
      <c r="R16" s="67"/>
      <c r="S16" s="67"/>
      <c r="T16" s="67"/>
      <c r="U16" s="70"/>
      <c r="V16" s="43"/>
      <c r="W16" s="1"/>
      <c r="X16" s="60"/>
      <c r="Y16" s="36">
        <v>360</v>
      </c>
      <c r="Z16" s="38" t="e">
        <f t="shared" si="1"/>
        <v>#DIV/0!</v>
      </c>
      <c r="AA16" s="48" t="e">
        <f t="shared" si="2"/>
        <v>#DIV/0!</v>
      </c>
      <c r="AB16" s="34" t="e">
        <f t="shared" si="3"/>
        <v>#DIV/0!</v>
      </c>
      <c r="AC16" s="48" t="e">
        <f t="shared" si="4"/>
        <v>#DIV/0!</v>
      </c>
      <c r="AD16" s="81" t="e">
        <f t="shared" si="10"/>
        <v>#DIV/0!</v>
      </c>
      <c r="AE16" s="84"/>
      <c r="AF16" s="19"/>
      <c r="AG16" s="19"/>
      <c r="AH16" s="84"/>
      <c r="AI16" s="19"/>
      <c r="AJ16" s="3"/>
    </row>
    <row r="17" spans="1:41" ht="20.100000000000001" customHeight="1" x14ac:dyDescent="0.25">
      <c r="A17" s="1"/>
      <c r="B17" s="9" t="s">
        <v>5</v>
      </c>
      <c r="C17" s="10">
        <v>130</v>
      </c>
      <c r="D17" s="5"/>
      <c r="E17" s="64"/>
      <c r="F17" s="65"/>
      <c r="G17" s="66"/>
      <c r="H17" s="66"/>
      <c r="I17" s="67"/>
      <c r="J17" s="67"/>
      <c r="K17" s="67"/>
      <c r="L17" s="67"/>
      <c r="M17" s="66"/>
      <c r="N17" s="66"/>
      <c r="O17" s="66"/>
      <c r="P17" s="66"/>
      <c r="Q17" s="67"/>
      <c r="R17" s="67"/>
      <c r="S17" s="67"/>
      <c r="T17" s="67"/>
      <c r="U17" s="70"/>
      <c r="V17" s="43"/>
      <c r="W17" s="1"/>
      <c r="X17" s="60"/>
      <c r="Y17" s="36">
        <v>390</v>
      </c>
      <c r="Z17" s="38" t="e">
        <f t="shared" si="1"/>
        <v>#DIV/0!</v>
      </c>
      <c r="AA17" s="48" t="e">
        <f t="shared" si="2"/>
        <v>#DIV/0!</v>
      </c>
      <c r="AB17" s="34" t="e">
        <f t="shared" si="3"/>
        <v>#DIV/0!</v>
      </c>
      <c r="AC17" s="48" t="e">
        <f t="shared" si="4"/>
        <v>#DIV/0!</v>
      </c>
      <c r="AD17" s="81" t="e">
        <f t="shared" si="10"/>
        <v>#DIV/0!</v>
      </c>
      <c r="AE17" s="84"/>
      <c r="AF17" s="19"/>
      <c r="AG17" s="19"/>
      <c r="AH17" s="84"/>
      <c r="AI17" s="19"/>
      <c r="AJ17" s="3"/>
    </row>
    <row r="18" spans="1:41" ht="20.100000000000001" customHeight="1" x14ac:dyDescent="0.25">
      <c r="A18" s="1"/>
      <c r="B18" s="9" t="s">
        <v>6</v>
      </c>
      <c r="C18" s="10">
        <v>130</v>
      </c>
      <c r="D18" s="5"/>
      <c r="E18" s="64"/>
      <c r="F18" s="65"/>
      <c r="G18" s="66"/>
      <c r="H18" s="66"/>
      <c r="I18" s="67"/>
      <c r="J18" s="67"/>
      <c r="K18" s="67"/>
      <c r="L18" s="67"/>
      <c r="M18" s="66"/>
      <c r="N18" s="66"/>
      <c r="O18" s="66"/>
      <c r="P18" s="66"/>
      <c r="Q18" s="67"/>
      <c r="R18" s="67"/>
      <c r="S18" s="67"/>
      <c r="T18" s="67"/>
      <c r="U18" s="70"/>
      <c r="V18" s="43"/>
      <c r="W18" s="1"/>
      <c r="X18" s="60"/>
      <c r="Y18" s="36">
        <v>420</v>
      </c>
      <c r="Z18" s="38" t="e">
        <f t="shared" si="1"/>
        <v>#DIV/0!</v>
      </c>
      <c r="AA18" s="48" t="e">
        <f t="shared" si="2"/>
        <v>#DIV/0!</v>
      </c>
      <c r="AB18" s="34" t="e">
        <f t="shared" si="3"/>
        <v>#DIV/0!</v>
      </c>
      <c r="AC18" s="48" t="e">
        <f t="shared" si="4"/>
        <v>#DIV/0!</v>
      </c>
      <c r="AD18" s="81" t="e">
        <f t="shared" si="10"/>
        <v>#DIV/0!</v>
      </c>
      <c r="AE18" s="84"/>
      <c r="AF18" s="19"/>
      <c r="AG18" s="19"/>
      <c r="AH18" s="84"/>
      <c r="AI18" s="19"/>
      <c r="AJ18" s="3"/>
    </row>
    <row r="19" spans="1:41" ht="20.100000000000001" customHeight="1" x14ac:dyDescent="0.2">
      <c r="A19" s="1"/>
      <c r="B19" s="1"/>
      <c r="C19" s="1"/>
      <c r="D19" s="1"/>
      <c r="E19" s="64"/>
      <c r="F19" s="65"/>
      <c r="G19" s="66"/>
      <c r="H19" s="66"/>
      <c r="I19" s="67"/>
      <c r="J19" s="67"/>
      <c r="K19" s="67"/>
      <c r="L19" s="67"/>
      <c r="M19" s="66"/>
      <c r="N19" s="66"/>
      <c r="O19" s="66"/>
      <c r="P19" s="66"/>
      <c r="Q19" s="67"/>
      <c r="R19" s="67"/>
      <c r="S19" s="67"/>
      <c r="T19" s="67"/>
      <c r="U19" s="70"/>
      <c r="V19" s="43"/>
      <c r="W19" s="1"/>
      <c r="X19" s="60"/>
      <c r="Y19" s="36">
        <v>450</v>
      </c>
      <c r="Z19" s="38" t="e">
        <f t="shared" si="1"/>
        <v>#DIV/0!</v>
      </c>
      <c r="AA19" s="48">
        <f t="shared" si="2"/>
        <v>1</v>
      </c>
      <c r="AB19" s="34" t="e">
        <f t="shared" si="3"/>
        <v>#DIV/0!</v>
      </c>
      <c r="AC19" s="48" t="e">
        <f t="shared" si="4"/>
        <v>#DIV/0!</v>
      </c>
      <c r="AD19" s="81" t="e">
        <f t="shared" si="10"/>
        <v>#DIV/0!</v>
      </c>
      <c r="AE19" s="84"/>
      <c r="AF19" s="19"/>
      <c r="AG19" s="19"/>
      <c r="AH19" s="84"/>
      <c r="AI19" s="19"/>
      <c r="AJ19" s="3"/>
    </row>
    <row r="20" spans="1:41" ht="20.100000000000001" customHeight="1" x14ac:dyDescent="0.2">
      <c r="A20" s="1"/>
      <c r="B20" s="55" t="s">
        <v>51</v>
      </c>
      <c r="C20" s="61" t="s">
        <v>52</v>
      </c>
      <c r="D20" s="1"/>
      <c r="E20" s="64"/>
      <c r="F20" s="65"/>
      <c r="G20" s="66"/>
      <c r="H20" s="66"/>
      <c r="I20" s="67"/>
      <c r="J20" s="67"/>
      <c r="K20" s="67"/>
      <c r="L20" s="67"/>
      <c r="M20" s="66"/>
      <c r="N20" s="66"/>
      <c r="O20" s="66"/>
      <c r="P20" s="66"/>
      <c r="Q20" s="67"/>
      <c r="R20" s="67"/>
      <c r="S20" s="67"/>
      <c r="T20" s="67"/>
      <c r="U20" s="70"/>
      <c r="V20" s="43"/>
      <c r="W20" s="1"/>
      <c r="X20" s="60"/>
      <c r="Y20" s="36">
        <v>480</v>
      </c>
      <c r="Z20" s="38" t="e">
        <f t="shared" si="1"/>
        <v>#DIV/0!</v>
      </c>
      <c r="AA20" s="48" t="e">
        <f t="shared" si="2"/>
        <v>#DIV/0!</v>
      </c>
      <c r="AB20" s="34" t="e">
        <f t="shared" si="3"/>
        <v>#DIV/0!</v>
      </c>
      <c r="AC20" s="48" t="e">
        <f t="shared" si="4"/>
        <v>#DIV/0!</v>
      </c>
      <c r="AD20" s="81" t="e">
        <f t="shared" si="10"/>
        <v>#DIV/0!</v>
      </c>
      <c r="AE20" s="84"/>
      <c r="AF20" s="19"/>
      <c r="AG20" s="19"/>
      <c r="AH20" s="84"/>
      <c r="AI20" s="19"/>
      <c r="AJ20" s="3"/>
    </row>
    <row r="21" spans="1:41" ht="20.100000000000001" customHeight="1" x14ac:dyDescent="0.2">
      <c r="A21" s="1"/>
      <c r="B21" s="55"/>
      <c r="C21" s="62"/>
      <c r="D21" s="1"/>
      <c r="E21" s="64"/>
      <c r="F21" s="65"/>
      <c r="G21" s="66"/>
      <c r="H21" s="66"/>
      <c r="I21" s="67"/>
      <c r="J21" s="67"/>
      <c r="K21" s="67"/>
      <c r="L21" s="67"/>
      <c r="M21" s="66"/>
      <c r="N21" s="66"/>
      <c r="O21" s="66"/>
      <c r="P21" s="66"/>
      <c r="Q21" s="67"/>
      <c r="R21" s="67"/>
      <c r="S21" s="67"/>
      <c r="T21" s="67"/>
      <c r="U21" s="70"/>
      <c r="V21" s="43"/>
      <c r="W21" s="1"/>
      <c r="X21" s="60"/>
      <c r="Y21" s="36">
        <v>510</v>
      </c>
      <c r="Z21" s="38" t="e">
        <f t="shared" si="1"/>
        <v>#DIV/0!</v>
      </c>
      <c r="AA21" s="48" t="e">
        <f t="shared" si="2"/>
        <v>#DIV/0!</v>
      </c>
      <c r="AB21" s="34" t="e">
        <f t="shared" si="3"/>
        <v>#DIV/0!</v>
      </c>
      <c r="AC21" s="48" t="e">
        <f t="shared" si="4"/>
        <v>#DIV/0!</v>
      </c>
      <c r="AD21" s="81" t="e">
        <f t="shared" si="10"/>
        <v>#DIV/0!</v>
      </c>
      <c r="AE21" s="84"/>
      <c r="AF21" s="19"/>
      <c r="AG21" s="19"/>
      <c r="AH21" s="84"/>
      <c r="AI21" s="19"/>
      <c r="AJ21" s="3"/>
    </row>
    <row r="22" spans="1:41" ht="20.100000000000001" customHeight="1" x14ac:dyDescent="0.2">
      <c r="A22" s="1"/>
      <c r="B22" s="1"/>
      <c r="C22" s="1"/>
      <c r="D22" s="1"/>
      <c r="E22" s="64"/>
      <c r="F22" s="65"/>
      <c r="G22" s="66"/>
      <c r="H22" s="66"/>
      <c r="I22" s="67"/>
      <c r="J22" s="67"/>
      <c r="K22" s="67"/>
      <c r="L22" s="67"/>
      <c r="M22" s="66"/>
      <c r="N22" s="66"/>
      <c r="O22" s="66"/>
      <c r="P22" s="66"/>
      <c r="Q22" s="67"/>
      <c r="R22" s="67"/>
      <c r="S22" s="67"/>
      <c r="T22" s="67"/>
      <c r="U22" s="71"/>
      <c r="V22" s="43"/>
      <c r="W22" s="1"/>
      <c r="X22" s="60"/>
      <c r="Y22" s="36">
        <v>540</v>
      </c>
      <c r="Z22" s="38" t="e">
        <f t="shared" si="1"/>
        <v>#DIV/0!</v>
      </c>
      <c r="AA22" s="48" t="e">
        <f t="shared" si="2"/>
        <v>#DIV/0!</v>
      </c>
      <c r="AB22" s="34" t="e">
        <f t="shared" si="3"/>
        <v>#DIV/0!</v>
      </c>
      <c r="AC22" s="48" t="e">
        <f t="shared" si="4"/>
        <v>#DIV/0!</v>
      </c>
      <c r="AD22" s="81" t="e">
        <f t="shared" si="10"/>
        <v>#DIV/0!</v>
      </c>
      <c r="AE22" s="84"/>
      <c r="AF22" s="19"/>
      <c r="AG22" s="19"/>
      <c r="AH22" s="84"/>
      <c r="AI22" s="19"/>
      <c r="AJ22" s="3"/>
    </row>
    <row r="23" spans="1:41" ht="20.100000000000001" customHeight="1" x14ac:dyDescent="0.25">
      <c r="A23" s="1"/>
      <c r="B23" s="18" t="s">
        <v>30</v>
      </c>
      <c r="C23" s="14">
        <v>4000</v>
      </c>
      <c r="D23" s="2"/>
      <c r="E23" s="64"/>
      <c r="F23" s="65"/>
      <c r="G23" s="68"/>
      <c r="H23" s="68"/>
      <c r="I23" s="67"/>
      <c r="J23" s="67"/>
      <c r="K23" s="67"/>
      <c r="L23" s="68"/>
      <c r="M23" s="68"/>
      <c r="N23" s="66"/>
      <c r="O23" s="66"/>
      <c r="P23" s="68"/>
      <c r="Q23" s="67"/>
      <c r="R23" s="68"/>
      <c r="S23" s="67"/>
      <c r="T23" s="67"/>
      <c r="U23" s="72"/>
      <c r="V23" s="43"/>
      <c r="X23" s="35"/>
      <c r="Y23" s="36">
        <v>570</v>
      </c>
      <c r="Z23" s="35"/>
      <c r="AA23" s="35"/>
      <c r="AB23" s="35"/>
      <c r="AC23" s="35"/>
      <c r="AD23" s="82"/>
      <c r="AE23" s="84"/>
      <c r="AF23" s="19"/>
      <c r="AG23" s="19"/>
      <c r="AH23" s="84"/>
      <c r="AI23" s="19"/>
      <c r="AJ23" s="3"/>
    </row>
    <row r="24" spans="1:41" ht="20.100000000000001" customHeight="1" x14ac:dyDescent="0.2">
      <c r="A24" s="1"/>
      <c r="B24" s="1"/>
      <c r="C24" s="1"/>
      <c r="D24" s="1"/>
      <c r="E24" s="64"/>
      <c r="F24" s="65"/>
      <c r="G24" s="68"/>
      <c r="H24" s="68"/>
      <c r="I24" s="67"/>
      <c r="J24" s="67"/>
      <c r="K24" s="67"/>
      <c r="L24" s="68"/>
      <c r="M24" s="68"/>
      <c r="N24" s="66"/>
      <c r="O24" s="66"/>
      <c r="P24" s="68"/>
      <c r="Q24" s="67"/>
      <c r="R24" s="68"/>
      <c r="S24" s="67"/>
      <c r="T24" s="67"/>
      <c r="U24" s="72"/>
      <c r="V24" s="43"/>
      <c r="W24" s="1"/>
      <c r="X24" s="33"/>
      <c r="Y24" s="36">
        <v>600</v>
      </c>
      <c r="Z24" s="33"/>
      <c r="AA24" s="33"/>
      <c r="AB24" s="33"/>
      <c r="AC24" s="33"/>
      <c r="AD24" s="83"/>
      <c r="AE24" s="84"/>
      <c r="AF24" s="19"/>
      <c r="AG24" s="19"/>
      <c r="AH24" s="84"/>
      <c r="AI24" s="19"/>
      <c r="AJ24" s="1"/>
      <c r="AK24" s="1"/>
      <c r="AL24" s="3"/>
      <c r="AM24" s="3"/>
      <c r="AN24" s="3"/>
      <c r="AO24" s="3"/>
    </row>
    <row r="25" spans="1:41" ht="15.75" x14ac:dyDescent="0.2">
      <c r="A25" s="1"/>
      <c r="B25" s="1"/>
      <c r="C25" s="1"/>
      <c r="D25" s="1"/>
      <c r="E25" s="64"/>
      <c r="F25" s="65"/>
      <c r="G25" s="68"/>
      <c r="H25" s="68"/>
      <c r="I25" s="67"/>
      <c r="J25" s="67"/>
      <c r="K25" s="67"/>
      <c r="L25" s="68"/>
      <c r="M25" s="68"/>
      <c r="N25" s="66"/>
      <c r="O25" s="66"/>
      <c r="P25" s="68"/>
      <c r="Q25" s="67"/>
      <c r="R25" s="68"/>
      <c r="S25" s="67"/>
      <c r="T25" s="67"/>
      <c r="U25" s="72"/>
      <c r="V25" s="43"/>
      <c r="W25" s="1"/>
      <c r="X25" s="33"/>
      <c r="Y25" s="36">
        <v>630</v>
      </c>
      <c r="Z25" s="33"/>
      <c r="AA25" s="33"/>
      <c r="AB25" s="33"/>
      <c r="AC25" s="33"/>
      <c r="AD25" s="83"/>
      <c r="AE25" s="84"/>
      <c r="AF25" s="19"/>
      <c r="AG25" s="19"/>
      <c r="AH25" s="84"/>
      <c r="AI25" s="19"/>
      <c r="AJ25" s="1"/>
      <c r="AK25" s="1"/>
      <c r="AL25" s="3"/>
      <c r="AM25" s="3"/>
      <c r="AN25" s="3"/>
      <c r="AO25" s="3"/>
    </row>
    <row r="26" spans="1:41" ht="15.75" x14ac:dyDescent="0.2">
      <c r="A26" s="1"/>
      <c r="B26" s="1"/>
      <c r="C26" s="1"/>
      <c r="D26" s="2"/>
      <c r="E26" s="64"/>
      <c r="F26" s="65"/>
      <c r="G26" s="67"/>
      <c r="H26" s="67"/>
      <c r="I26" s="67"/>
      <c r="J26" s="67"/>
      <c r="K26" s="67"/>
      <c r="L26" s="67"/>
      <c r="M26" s="67"/>
      <c r="N26" s="66"/>
      <c r="O26" s="66"/>
      <c r="P26" s="67"/>
      <c r="Q26" s="67"/>
      <c r="R26" s="67"/>
      <c r="S26" s="67"/>
      <c r="T26" s="67"/>
      <c r="U26" s="73"/>
      <c r="V26" s="43"/>
      <c r="W26" s="1"/>
      <c r="X26" s="35"/>
      <c r="Y26" s="36">
        <v>660</v>
      </c>
      <c r="Z26" s="35"/>
      <c r="AA26" s="35"/>
      <c r="AB26" s="35"/>
      <c r="AC26" s="35"/>
      <c r="AD26" s="82"/>
      <c r="AE26" s="84"/>
      <c r="AF26" s="19"/>
      <c r="AG26" s="19"/>
      <c r="AH26" s="84"/>
      <c r="AI26" s="19"/>
      <c r="AJ26" s="1"/>
      <c r="AK26" s="1"/>
      <c r="AL26" s="3"/>
      <c r="AM26" s="3"/>
      <c r="AN26" s="3"/>
      <c r="AO26" s="3"/>
    </row>
    <row r="27" spans="1:41" ht="15.75" x14ac:dyDescent="0.25">
      <c r="A27" s="1"/>
      <c r="B27" s="1"/>
      <c r="C27" s="1"/>
      <c r="D27" s="2"/>
      <c r="E27" s="64"/>
      <c r="F27" s="65"/>
      <c r="G27" s="67"/>
      <c r="H27" s="67"/>
      <c r="I27" s="67"/>
      <c r="J27" s="67"/>
      <c r="K27" s="67"/>
      <c r="L27" s="67"/>
      <c r="M27" s="67"/>
      <c r="N27" s="66"/>
      <c r="O27" s="66"/>
      <c r="P27" s="67"/>
      <c r="Q27" s="67"/>
      <c r="R27" s="67"/>
      <c r="S27" s="67"/>
      <c r="T27" s="67"/>
      <c r="U27" s="74"/>
      <c r="V27" s="43"/>
      <c r="W27" s="1"/>
      <c r="X27" s="35"/>
      <c r="Y27" s="36">
        <v>690</v>
      </c>
      <c r="Z27" s="35"/>
      <c r="AA27" s="35"/>
      <c r="AB27" s="35"/>
      <c r="AC27" s="35"/>
      <c r="AD27" s="82"/>
      <c r="AE27" s="84"/>
      <c r="AF27" s="19"/>
      <c r="AG27" s="19"/>
      <c r="AH27" s="84"/>
      <c r="AI27" s="19"/>
      <c r="AJ27" s="1"/>
      <c r="AK27" s="1"/>
      <c r="AL27" s="3"/>
      <c r="AM27" s="3"/>
      <c r="AN27" s="3"/>
      <c r="AO27" s="3"/>
    </row>
    <row r="28" spans="1:41" ht="15.75" x14ac:dyDescent="0.2">
      <c r="A28" s="1"/>
      <c r="B28" s="1"/>
      <c r="C28" s="1"/>
      <c r="D28" s="2"/>
      <c r="E28" s="64"/>
      <c r="F28" s="65"/>
      <c r="G28" s="66"/>
      <c r="H28" s="66"/>
      <c r="I28" s="67"/>
      <c r="J28" s="67"/>
      <c r="K28" s="67"/>
      <c r="L28" s="67"/>
      <c r="M28" s="66"/>
      <c r="N28" s="66"/>
      <c r="O28" s="66"/>
      <c r="P28" s="66"/>
      <c r="Q28" s="67"/>
      <c r="R28" s="67"/>
      <c r="S28" s="67"/>
      <c r="T28" s="67"/>
      <c r="U28" s="71"/>
      <c r="V28" s="43"/>
      <c r="W28" s="1"/>
      <c r="X28" s="35"/>
      <c r="Y28" s="36">
        <v>720</v>
      </c>
      <c r="Z28" s="35"/>
      <c r="AA28" s="35"/>
      <c r="AB28" s="35"/>
      <c r="AC28" s="35"/>
      <c r="AD28" s="82"/>
      <c r="AE28" s="84"/>
      <c r="AF28" s="19"/>
      <c r="AG28" s="19"/>
      <c r="AH28" s="84"/>
      <c r="AI28" s="19"/>
      <c r="AJ28" s="1"/>
      <c r="AK28" s="1"/>
      <c r="AL28" s="3"/>
      <c r="AM28" s="3"/>
      <c r="AN28" s="3"/>
      <c r="AO28" s="3"/>
    </row>
    <row r="29" spans="1:41" ht="15.75" x14ac:dyDescent="0.2">
      <c r="A29" s="1"/>
      <c r="B29" s="1"/>
      <c r="C29" s="1"/>
      <c r="D29" s="2"/>
      <c r="E29" s="64"/>
      <c r="F29" s="65"/>
      <c r="G29" s="29"/>
      <c r="H29" s="29"/>
      <c r="I29" s="11"/>
      <c r="J29" s="11"/>
      <c r="K29" s="11"/>
      <c r="L29" s="11"/>
      <c r="M29" s="29"/>
      <c r="N29" s="29"/>
      <c r="O29" s="29"/>
      <c r="P29" s="29"/>
      <c r="Q29" s="11"/>
      <c r="R29" s="11"/>
      <c r="S29" s="11"/>
      <c r="T29" s="11"/>
      <c r="U29" s="75"/>
      <c r="V29" s="43"/>
      <c r="W29" s="1"/>
      <c r="X29" s="35"/>
      <c r="Y29" s="36">
        <v>750</v>
      </c>
      <c r="Z29" s="35"/>
      <c r="AA29" s="35"/>
      <c r="AB29" s="35"/>
      <c r="AC29" s="35"/>
      <c r="AD29" s="82"/>
      <c r="AE29" s="84"/>
      <c r="AF29" s="19"/>
      <c r="AG29" s="19"/>
      <c r="AH29" s="84"/>
      <c r="AI29" s="19"/>
      <c r="AJ29" s="1"/>
      <c r="AK29" s="1"/>
      <c r="AL29" s="3"/>
      <c r="AM29" s="3"/>
      <c r="AN29" s="3"/>
      <c r="AO29" s="3"/>
    </row>
    <row r="30" spans="1:41" ht="15.75" x14ac:dyDescent="0.2">
      <c r="A30" s="1"/>
      <c r="B30" s="1"/>
      <c r="C30" s="1"/>
      <c r="D30" s="2"/>
      <c r="E30" s="64"/>
      <c r="F30" s="65"/>
      <c r="G30" s="29"/>
      <c r="H30" s="29"/>
      <c r="I30" s="11"/>
      <c r="J30" s="11"/>
      <c r="K30" s="11"/>
      <c r="L30" s="11"/>
      <c r="M30" s="29"/>
      <c r="N30" s="29"/>
      <c r="O30" s="29"/>
      <c r="P30" s="29"/>
      <c r="Q30" s="11"/>
      <c r="R30" s="11"/>
      <c r="S30" s="11"/>
      <c r="T30" s="11"/>
      <c r="U30" s="75"/>
      <c r="V30" s="43"/>
      <c r="W30" s="1"/>
      <c r="X30" s="35"/>
      <c r="Y30" s="36">
        <v>780</v>
      </c>
      <c r="Z30" s="35"/>
      <c r="AA30" s="35"/>
      <c r="AB30" s="35"/>
      <c r="AC30" s="35"/>
      <c r="AD30" s="82"/>
      <c r="AE30" s="84"/>
      <c r="AF30" s="19"/>
      <c r="AG30" s="19"/>
      <c r="AH30" s="84"/>
      <c r="AI30" s="19"/>
      <c r="AJ30" s="1"/>
      <c r="AK30" s="1"/>
      <c r="AL30" s="3"/>
      <c r="AM30" s="3"/>
      <c r="AN30" s="3"/>
      <c r="AO30" s="3"/>
    </row>
    <row r="31" spans="1:41" ht="15.75" x14ac:dyDescent="0.2">
      <c r="A31" s="1"/>
      <c r="B31" s="1"/>
      <c r="C31" s="1"/>
      <c r="D31" s="2"/>
      <c r="E31" s="64"/>
      <c r="F31" s="65"/>
      <c r="G31" s="29"/>
      <c r="H31" s="29"/>
      <c r="I31" s="11"/>
      <c r="J31" s="11"/>
      <c r="K31" s="11"/>
      <c r="L31" s="11"/>
      <c r="M31" s="29"/>
      <c r="N31" s="29"/>
      <c r="O31" s="29"/>
      <c r="P31" s="29"/>
      <c r="Q31" s="11"/>
      <c r="R31" s="11"/>
      <c r="S31" s="11"/>
      <c r="T31" s="11"/>
      <c r="U31" s="75"/>
      <c r="V31" s="43"/>
      <c r="W31" s="1"/>
      <c r="X31" s="35"/>
      <c r="Y31" s="36">
        <v>810</v>
      </c>
      <c r="Z31" s="35"/>
      <c r="AA31" s="35"/>
      <c r="AB31" s="35"/>
      <c r="AC31" s="35"/>
      <c r="AD31" s="82"/>
      <c r="AE31" s="84"/>
      <c r="AF31" s="19"/>
      <c r="AG31" s="19"/>
      <c r="AH31" s="84"/>
      <c r="AI31" s="19"/>
      <c r="AJ31" s="1"/>
      <c r="AK31" s="1"/>
      <c r="AL31" s="3"/>
      <c r="AM31" s="3"/>
      <c r="AN31" s="3"/>
      <c r="AO31" s="3"/>
    </row>
    <row r="32" spans="1:41" ht="15.75" x14ac:dyDescent="0.2">
      <c r="A32" s="1"/>
      <c r="B32" s="1"/>
      <c r="C32" s="1"/>
      <c r="D32" s="2"/>
      <c r="E32" s="64"/>
      <c r="F32" s="65"/>
      <c r="G32" s="29"/>
      <c r="H32" s="29"/>
      <c r="I32" s="11"/>
      <c r="J32" s="11"/>
      <c r="K32" s="11"/>
      <c r="L32" s="11"/>
      <c r="M32" s="29"/>
      <c r="N32" s="29"/>
      <c r="O32" s="29"/>
      <c r="P32" s="29"/>
      <c r="Q32" s="11"/>
      <c r="R32" s="11"/>
      <c r="S32" s="11"/>
      <c r="T32" s="11"/>
      <c r="U32" s="75"/>
      <c r="V32" s="43"/>
      <c r="W32" s="1"/>
      <c r="X32" s="35"/>
      <c r="Y32" s="36">
        <v>840</v>
      </c>
      <c r="Z32" s="35"/>
      <c r="AA32" s="35"/>
      <c r="AB32" s="35"/>
      <c r="AC32" s="35"/>
      <c r="AD32" s="82"/>
      <c r="AE32" s="84"/>
      <c r="AF32" s="19"/>
      <c r="AG32" s="19"/>
      <c r="AH32" s="84"/>
      <c r="AI32" s="19"/>
      <c r="AJ32" s="1"/>
      <c r="AK32" s="1"/>
      <c r="AL32" s="3"/>
      <c r="AM32" s="3"/>
      <c r="AN32" s="3"/>
      <c r="AO32" s="3"/>
    </row>
    <row r="33" spans="1:41" ht="15.75" x14ac:dyDescent="0.2">
      <c r="A33" s="1"/>
      <c r="B33" s="1"/>
      <c r="C33" s="1"/>
      <c r="D33" s="2"/>
      <c r="E33" s="64"/>
      <c r="F33" s="65"/>
      <c r="G33" s="29"/>
      <c r="H33" s="29"/>
      <c r="I33" s="11"/>
      <c r="J33" s="11"/>
      <c r="K33" s="11"/>
      <c r="L33" s="11"/>
      <c r="M33" s="29"/>
      <c r="N33" s="29"/>
      <c r="O33" s="29"/>
      <c r="P33" s="29"/>
      <c r="Q33" s="11"/>
      <c r="R33" s="11"/>
      <c r="S33" s="11"/>
      <c r="T33" s="11"/>
      <c r="U33" s="75"/>
      <c r="V33" s="43"/>
      <c r="W33" s="1"/>
      <c r="X33" s="35"/>
      <c r="Y33" s="36">
        <v>870</v>
      </c>
      <c r="Z33" s="35"/>
      <c r="AA33" s="35"/>
      <c r="AB33" s="35"/>
      <c r="AC33" s="35"/>
      <c r="AD33" s="82"/>
      <c r="AE33" s="84"/>
      <c r="AF33" s="19"/>
      <c r="AG33" s="19"/>
      <c r="AH33" s="84"/>
      <c r="AI33" s="19"/>
      <c r="AJ33" s="1"/>
      <c r="AK33" s="1"/>
      <c r="AL33" s="3"/>
      <c r="AM33" s="3"/>
      <c r="AN33" s="3"/>
      <c r="AO33" s="3"/>
    </row>
    <row r="34" spans="1:41" ht="15.75" x14ac:dyDescent="0.2">
      <c r="A34" s="1"/>
      <c r="B34" s="1"/>
      <c r="C34" s="1"/>
      <c r="D34" s="2"/>
      <c r="E34" s="64"/>
      <c r="F34" s="65"/>
      <c r="G34" s="29"/>
      <c r="H34" s="29"/>
      <c r="I34" s="11"/>
      <c r="J34" s="11"/>
      <c r="K34" s="11"/>
      <c r="L34" s="11"/>
      <c r="M34" s="29"/>
      <c r="N34" s="29"/>
      <c r="O34" s="29"/>
      <c r="P34" s="29"/>
      <c r="Q34" s="11"/>
      <c r="R34" s="11"/>
      <c r="S34" s="11"/>
      <c r="T34" s="11"/>
      <c r="U34" s="75"/>
      <c r="V34" s="43"/>
      <c r="W34" s="1"/>
      <c r="X34" s="35"/>
      <c r="Y34" s="36">
        <v>900</v>
      </c>
      <c r="Z34" s="35"/>
      <c r="AA34" s="35"/>
      <c r="AB34" s="35"/>
      <c r="AC34" s="35"/>
      <c r="AD34" s="82"/>
      <c r="AE34" s="84"/>
      <c r="AF34" s="19"/>
      <c r="AG34" s="19"/>
      <c r="AH34" s="84"/>
      <c r="AI34" s="19"/>
      <c r="AJ34" s="3"/>
      <c r="AK34" s="3"/>
      <c r="AL34" s="3"/>
      <c r="AM34" s="3"/>
      <c r="AN34" s="3"/>
      <c r="AO34" s="3"/>
    </row>
    <row r="35" spans="1:41" ht="15.75" x14ac:dyDescent="0.2">
      <c r="A35" s="1"/>
      <c r="B35" s="1"/>
      <c r="C35" s="1"/>
      <c r="D35" s="2"/>
      <c r="E35" s="64"/>
      <c r="F35" s="65"/>
      <c r="G35" s="29"/>
      <c r="H35" s="29"/>
      <c r="I35" s="11"/>
      <c r="J35" s="11"/>
      <c r="K35" s="11"/>
      <c r="L35" s="11"/>
      <c r="M35" s="29"/>
      <c r="N35" s="29"/>
      <c r="O35" s="29"/>
      <c r="P35" s="29"/>
      <c r="Q35" s="11"/>
      <c r="R35" s="11"/>
      <c r="S35" s="11"/>
      <c r="T35" s="11"/>
      <c r="U35" s="75"/>
      <c r="V35" s="43"/>
      <c r="W35" s="1"/>
      <c r="X35" s="35"/>
      <c r="Y35" s="36">
        <v>930</v>
      </c>
      <c r="Z35" s="35"/>
      <c r="AA35" s="35"/>
      <c r="AB35" s="35"/>
      <c r="AC35" s="35"/>
      <c r="AD35" s="82"/>
      <c r="AE35" s="84"/>
      <c r="AF35" s="19"/>
      <c r="AG35" s="19"/>
      <c r="AH35" s="84"/>
      <c r="AI35" s="19"/>
      <c r="AJ35" s="3"/>
      <c r="AK35" s="3"/>
      <c r="AL35" s="3"/>
      <c r="AM35" s="3"/>
      <c r="AN35" s="3"/>
      <c r="AO35" s="3"/>
    </row>
    <row r="36" spans="1:41" ht="15.75" x14ac:dyDescent="0.2">
      <c r="A36" s="1"/>
      <c r="B36" s="1"/>
      <c r="C36" s="1"/>
      <c r="D36" s="2"/>
      <c r="E36" s="64"/>
      <c r="F36" s="65"/>
      <c r="G36" s="29"/>
      <c r="H36" s="29"/>
      <c r="I36" s="11"/>
      <c r="J36" s="11"/>
      <c r="K36" s="11"/>
      <c r="L36" s="11"/>
      <c r="M36" s="29"/>
      <c r="N36" s="29"/>
      <c r="O36" s="29"/>
      <c r="P36" s="29"/>
      <c r="Q36" s="11"/>
      <c r="R36" s="11"/>
      <c r="S36" s="11"/>
      <c r="T36" s="11"/>
      <c r="U36" s="75"/>
      <c r="V36" s="43"/>
      <c r="W36" s="1"/>
      <c r="X36" s="35"/>
      <c r="Y36" s="36">
        <v>960</v>
      </c>
      <c r="Z36" s="35"/>
      <c r="AA36" s="35"/>
      <c r="AB36" s="35"/>
      <c r="AC36" s="35"/>
      <c r="AD36" s="82"/>
      <c r="AE36" s="84"/>
      <c r="AF36" s="19"/>
      <c r="AG36" s="19"/>
      <c r="AH36" s="84"/>
      <c r="AI36" s="19"/>
      <c r="AJ36" s="3"/>
      <c r="AK36" s="3"/>
      <c r="AL36" s="3"/>
      <c r="AM36" s="3"/>
      <c r="AN36" s="3"/>
      <c r="AO36" s="3"/>
    </row>
    <row r="37" spans="1:41" ht="15.75" x14ac:dyDescent="0.2">
      <c r="A37" s="1"/>
      <c r="B37" s="1"/>
      <c r="C37" s="1"/>
      <c r="D37" s="2"/>
      <c r="E37" s="64"/>
      <c r="F37" s="65"/>
      <c r="G37" s="29"/>
      <c r="H37" s="29"/>
      <c r="I37" s="11"/>
      <c r="J37" s="11"/>
      <c r="K37" s="11"/>
      <c r="L37" s="11"/>
      <c r="M37" s="29"/>
      <c r="N37" s="29"/>
      <c r="O37" s="29"/>
      <c r="P37" s="29"/>
      <c r="Q37" s="11"/>
      <c r="R37" s="11"/>
      <c r="S37" s="11"/>
      <c r="T37" s="11"/>
      <c r="U37" s="75"/>
      <c r="V37" s="43"/>
      <c r="W37" s="1"/>
      <c r="X37" s="35"/>
      <c r="Y37" s="36">
        <v>990</v>
      </c>
      <c r="Z37" s="35"/>
      <c r="AA37" s="35"/>
      <c r="AB37" s="35"/>
      <c r="AC37" s="35"/>
      <c r="AD37" s="82"/>
      <c r="AE37" s="84"/>
      <c r="AF37" s="19"/>
      <c r="AG37" s="19"/>
      <c r="AH37" s="84"/>
      <c r="AI37" s="19"/>
      <c r="AJ37" s="3"/>
      <c r="AK37" s="3"/>
      <c r="AL37" s="3"/>
      <c r="AM37" s="3"/>
      <c r="AN37" s="3"/>
      <c r="AO37" s="3"/>
    </row>
    <row r="38" spans="1:41" ht="15.75" x14ac:dyDescent="0.2">
      <c r="A38" s="1"/>
      <c r="B38" s="1"/>
      <c r="C38" s="1"/>
      <c r="D38" s="2"/>
      <c r="E38" s="64"/>
      <c r="F38" s="65"/>
      <c r="G38" s="29"/>
      <c r="H38" s="29"/>
      <c r="I38" s="11"/>
      <c r="J38" s="11"/>
      <c r="K38" s="11"/>
      <c r="L38" s="11"/>
      <c r="M38" s="29"/>
      <c r="N38" s="29"/>
      <c r="O38" s="29"/>
      <c r="P38" s="29"/>
      <c r="Q38" s="11"/>
      <c r="R38" s="11"/>
      <c r="S38" s="11"/>
      <c r="T38" s="11"/>
      <c r="U38" s="75"/>
      <c r="V38" s="43"/>
      <c r="W38" s="1"/>
      <c r="X38" s="35"/>
      <c r="Y38" s="36">
        <v>1020</v>
      </c>
      <c r="Z38" s="35"/>
      <c r="AA38" s="35"/>
      <c r="AB38" s="35"/>
      <c r="AC38" s="35"/>
      <c r="AD38" s="82"/>
      <c r="AE38" s="84"/>
      <c r="AF38" s="19"/>
      <c r="AG38" s="19"/>
      <c r="AH38" s="84"/>
      <c r="AI38" s="19"/>
      <c r="AJ38" s="3"/>
      <c r="AK38" s="3"/>
      <c r="AL38" s="3"/>
      <c r="AM38" s="3"/>
      <c r="AN38" s="3"/>
      <c r="AO38" s="3"/>
    </row>
    <row r="39" spans="1:41" ht="15.75" x14ac:dyDescent="0.25">
      <c r="A39" s="1"/>
      <c r="B39" s="1"/>
      <c r="C39" s="1"/>
      <c r="D39" s="2"/>
      <c r="E39" s="64"/>
      <c r="F39" s="65"/>
      <c r="G39" s="29"/>
      <c r="H39" s="29"/>
      <c r="I39" s="11"/>
      <c r="J39" s="11"/>
      <c r="K39" s="11"/>
      <c r="L39" s="11"/>
      <c r="M39" s="29"/>
      <c r="N39" s="29"/>
      <c r="O39" s="29"/>
      <c r="P39" s="29"/>
      <c r="Q39" s="11"/>
      <c r="R39" s="11"/>
      <c r="S39" s="11"/>
      <c r="T39" s="11"/>
      <c r="U39" s="75"/>
      <c r="V39" s="43"/>
      <c r="W39" s="1"/>
      <c r="X39" s="59" t="s">
        <v>32</v>
      </c>
      <c r="Y39" s="59"/>
      <c r="Z39" s="41"/>
      <c r="AA39" s="34" t="e">
        <f>AVERAGE(AA5:AA22)</f>
        <v>#REF!</v>
      </c>
      <c r="AB39" s="41"/>
      <c r="AC39" s="34" t="e">
        <f>AVERAGE(AC5:AC22)</f>
        <v>#REF!</v>
      </c>
      <c r="AD39" s="81" t="e">
        <f>AVERAGE(AD5:AD22)</f>
        <v>#DIV/0!</v>
      </c>
      <c r="AE39" s="22"/>
      <c r="AF39" s="22"/>
      <c r="AG39" s="19"/>
      <c r="AH39" s="22"/>
      <c r="AI39" s="22"/>
    </row>
    <row r="40" spans="1:41" ht="15.75" x14ac:dyDescent="0.2">
      <c r="A40" s="1"/>
      <c r="B40" s="1"/>
      <c r="C40" s="1"/>
      <c r="D40" s="2"/>
      <c r="E40" s="64"/>
      <c r="F40" s="65"/>
      <c r="G40" s="29"/>
      <c r="H40" s="29"/>
      <c r="I40" s="11"/>
      <c r="J40" s="11"/>
      <c r="K40" s="11"/>
      <c r="L40" s="11"/>
      <c r="M40" s="29"/>
      <c r="N40" s="29"/>
      <c r="O40" s="29"/>
      <c r="P40" s="29"/>
      <c r="Q40" s="11"/>
      <c r="R40" s="11"/>
      <c r="S40" s="11"/>
      <c r="T40" s="11"/>
      <c r="U40" s="75"/>
      <c r="V40" s="43"/>
      <c r="AE40" s="25"/>
      <c r="AF40" s="25"/>
      <c r="AG40" s="25"/>
      <c r="AH40" s="24"/>
      <c r="AI40" s="3"/>
    </row>
    <row r="41" spans="1:41" ht="15.75" x14ac:dyDescent="0.2">
      <c r="A41" s="1"/>
      <c r="B41" s="1"/>
      <c r="C41" s="1"/>
      <c r="D41" s="2"/>
      <c r="E41" s="64"/>
      <c r="F41" s="65"/>
      <c r="G41" s="29"/>
      <c r="H41" s="29"/>
      <c r="I41" s="11"/>
      <c r="J41" s="11"/>
      <c r="K41" s="11"/>
      <c r="L41" s="11"/>
      <c r="M41" s="29"/>
      <c r="N41" s="29"/>
      <c r="O41" s="29"/>
      <c r="P41" s="29"/>
      <c r="Q41" s="11"/>
      <c r="R41" s="11"/>
      <c r="S41" s="11"/>
      <c r="T41" s="11"/>
      <c r="U41" s="75"/>
      <c r="V41" s="43"/>
      <c r="W41" s="1"/>
      <c r="AH41" s="22"/>
    </row>
    <row r="42" spans="1:41" ht="15.75" x14ac:dyDescent="0.2">
      <c r="D42" s="22"/>
      <c r="E42" s="64"/>
      <c r="F42" s="65"/>
      <c r="G42" s="29"/>
      <c r="H42" s="29"/>
      <c r="I42" s="11"/>
      <c r="J42" s="11"/>
      <c r="K42" s="11"/>
      <c r="L42" s="11"/>
      <c r="M42" s="29"/>
      <c r="N42" s="29"/>
      <c r="O42" s="29"/>
      <c r="P42" s="29"/>
      <c r="Q42" s="11"/>
      <c r="R42" s="11"/>
      <c r="S42" s="11"/>
      <c r="T42" s="11"/>
      <c r="U42" s="75"/>
      <c r="V42" s="43"/>
    </row>
    <row r="43" spans="1:41" ht="15.75" x14ac:dyDescent="0.2">
      <c r="D43" s="22"/>
      <c r="E43" s="64"/>
      <c r="F43" s="65"/>
      <c r="G43" s="29"/>
      <c r="H43" s="29"/>
      <c r="I43" s="11"/>
      <c r="J43" s="11"/>
      <c r="K43" s="11"/>
      <c r="L43" s="11"/>
      <c r="M43" s="29"/>
      <c r="N43" s="29"/>
      <c r="O43" s="29"/>
      <c r="P43" s="29"/>
      <c r="Q43" s="11"/>
      <c r="R43" s="11"/>
      <c r="S43" s="11"/>
      <c r="T43" s="11"/>
      <c r="U43" s="75"/>
      <c r="V43" s="43"/>
    </row>
    <row r="44" spans="1:41" ht="15.75" x14ac:dyDescent="0.2">
      <c r="D44" s="22"/>
      <c r="E44" s="64"/>
      <c r="F44" s="65"/>
      <c r="G44" s="29"/>
      <c r="H44" s="29"/>
      <c r="I44" s="11"/>
      <c r="J44" s="11"/>
      <c r="K44" s="11"/>
      <c r="L44" s="11"/>
      <c r="M44" s="29"/>
      <c r="N44" s="29"/>
      <c r="O44" s="29"/>
      <c r="P44" s="29"/>
      <c r="Q44" s="11"/>
      <c r="R44" s="11"/>
      <c r="S44" s="11"/>
      <c r="T44" s="11"/>
      <c r="U44" s="75"/>
      <c r="V44" s="43"/>
    </row>
    <row r="45" spans="1:41" ht="15.75" x14ac:dyDescent="0.2">
      <c r="D45" s="22"/>
      <c r="E45" s="64"/>
      <c r="F45" s="65"/>
      <c r="G45" s="29"/>
      <c r="H45" s="29"/>
      <c r="I45" s="11"/>
      <c r="J45" s="11"/>
      <c r="K45" s="11"/>
      <c r="L45" s="11"/>
      <c r="M45" s="29"/>
      <c r="N45" s="29"/>
      <c r="O45" s="29"/>
      <c r="P45" s="29"/>
      <c r="Q45" s="11"/>
      <c r="R45" s="11"/>
      <c r="S45" s="11"/>
      <c r="T45" s="11"/>
      <c r="U45" s="75"/>
      <c r="V45" s="43"/>
    </row>
    <row r="46" spans="1:41" ht="15.75" x14ac:dyDescent="0.2">
      <c r="D46" s="22"/>
      <c r="E46" s="64"/>
      <c r="F46" s="65"/>
      <c r="G46" s="29"/>
      <c r="H46" s="29"/>
      <c r="I46" s="11"/>
      <c r="J46" s="11"/>
      <c r="K46" s="11"/>
      <c r="L46" s="11"/>
      <c r="M46" s="29"/>
      <c r="N46" s="29"/>
      <c r="O46" s="29"/>
      <c r="P46" s="29"/>
      <c r="Q46" s="11"/>
      <c r="R46" s="11"/>
      <c r="S46" s="11"/>
      <c r="T46" s="11"/>
      <c r="U46" s="76"/>
      <c r="V46" s="43"/>
      <c r="AG46" s="22"/>
    </row>
    <row r="47" spans="1:41" ht="15.75" x14ac:dyDescent="0.2">
      <c r="D47" s="22"/>
      <c r="E47" s="64"/>
      <c r="F47" s="65"/>
      <c r="G47" s="11"/>
      <c r="H47" s="11"/>
      <c r="I47" s="11"/>
      <c r="J47" s="11"/>
      <c r="K47" s="11"/>
      <c r="L47" s="11"/>
      <c r="M47" s="11"/>
      <c r="N47" s="29"/>
      <c r="O47" s="29"/>
      <c r="P47" s="11"/>
      <c r="Q47" s="11"/>
      <c r="R47" s="11"/>
      <c r="S47" s="11"/>
      <c r="T47" s="11"/>
      <c r="U47" s="77"/>
      <c r="V47" s="43"/>
      <c r="AG47" s="22"/>
    </row>
    <row r="48" spans="1:41" ht="15.75" x14ac:dyDescent="0.2">
      <c r="D48" s="22"/>
      <c r="E48" s="64"/>
      <c r="F48" s="65"/>
      <c r="G48" s="11"/>
      <c r="H48" s="11"/>
      <c r="I48" s="11"/>
      <c r="J48" s="11"/>
      <c r="K48" s="11"/>
      <c r="L48" s="11"/>
      <c r="M48" s="11"/>
      <c r="N48" s="29"/>
      <c r="O48" s="29"/>
      <c r="P48" s="11"/>
      <c r="Q48" s="11"/>
      <c r="R48" s="11"/>
      <c r="S48" s="11"/>
      <c r="T48" s="11"/>
      <c r="U48" s="77"/>
      <c r="V48" s="43"/>
      <c r="AG48" s="22"/>
    </row>
    <row r="49" spans="4:32" ht="15.75" x14ac:dyDescent="0.2">
      <c r="D49" s="22"/>
      <c r="E49" s="64"/>
      <c r="F49" s="65"/>
      <c r="G49" s="32"/>
      <c r="H49" s="32"/>
      <c r="I49" s="11"/>
      <c r="J49" s="11"/>
      <c r="K49" s="11"/>
      <c r="L49" s="32"/>
      <c r="M49" s="32"/>
      <c r="N49" s="29"/>
      <c r="O49" s="29"/>
      <c r="P49" s="32"/>
      <c r="Q49" s="11"/>
      <c r="R49" s="32"/>
      <c r="S49" s="11"/>
      <c r="T49" s="11"/>
      <c r="U49" s="78"/>
      <c r="V49" s="43"/>
    </row>
    <row r="50" spans="4:32" ht="15.75" x14ac:dyDescent="0.2">
      <c r="D50" s="22"/>
      <c r="E50" s="64"/>
      <c r="F50" s="65"/>
      <c r="G50" s="11"/>
      <c r="H50" s="11"/>
      <c r="I50" s="11"/>
      <c r="J50" s="11"/>
      <c r="K50" s="11"/>
      <c r="L50" s="11"/>
      <c r="M50" s="11"/>
      <c r="N50" s="29"/>
      <c r="O50" s="29"/>
      <c r="P50" s="11"/>
      <c r="Q50" s="11"/>
      <c r="R50" s="11"/>
      <c r="S50" s="11"/>
      <c r="T50" s="11"/>
      <c r="U50" s="79"/>
      <c r="V50" s="43"/>
      <c r="AB50" s="22"/>
      <c r="AC50" s="22"/>
    </row>
    <row r="51" spans="4:32" ht="15.75" x14ac:dyDescent="0.25">
      <c r="D51" s="22"/>
      <c r="E51" s="64"/>
      <c r="F51" s="65"/>
      <c r="G51" s="11"/>
      <c r="H51" s="11"/>
      <c r="I51" s="11"/>
      <c r="J51" s="11"/>
      <c r="K51" s="11"/>
      <c r="L51" s="11"/>
      <c r="M51" s="11"/>
      <c r="N51" s="29"/>
      <c r="O51" s="29"/>
      <c r="P51" s="11"/>
      <c r="Q51" s="11"/>
      <c r="R51" s="11"/>
      <c r="S51" s="11"/>
      <c r="T51" s="11"/>
      <c r="U51" s="80"/>
      <c r="V51" s="43"/>
      <c r="AB51" s="22"/>
      <c r="AC51" s="22"/>
    </row>
    <row r="52" spans="4:32" ht="15.75" x14ac:dyDescent="0.2">
      <c r="D52" s="22"/>
      <c r="E52" s="64"/>
      <c r="F52" s="65"/>
      <c r="G52" s="11"/>
      <c r="H52" s="11"/>
      <c r="I52" s="11"/>
      <c r="J52" s="11"/>
      <c r="K52" s="11"/>
      <c r="L52" s="11"/>
      <c r="M52" s="11"/>
      <c r="N52" s="29"/>
      <c r="O52" s="29"/>
      <c r="P52" s="11"/>
      <c r="Q52" s="11"/>
      <c r="R52" s="11"/>
      <c r="S52" s="11"/>
      <c r="T52" s="11"/>
      <c r="U52" s="76"/>
      <c r="V52" s="43"/>
      <c r="AB52" s="22"/>
      <c r="AC52" s="22"/>
    </row>
    <row r="53" spans="4:32" ht="15.75" x14ac:dyDescent="0.2">
      <c r="D53" s="22"/>
      <c r="E53" s="64"/>
      <c r="F53" s="65"/>
      <c r="G53" s="29"/>
      <c r="H53" s="29"/>
      <c r="I53" s="11"/>
      <c r="J53" s="11"/>
      <c r="K53" s="11"/>
      <c r="L53" s="11"/>
      <c r="M53" s="29"/>
      <c r="N53" s="29"/>
      <c r="O53" s="29"/>
      <c r="P53" s="29"/>
      <c r="Q53" s="11"/>
      <c r="R53" s="11"/>
      <c r="S53" s="11"/>
      <c r="T53" s="11"/>
      <c r="U53" s="77"/>
      <c r="V53" s="43"/>
      <c r="Y53" s="22"/>
      <c r="AB53" s="22"/>
      <c r="AC53" s="22"/>
    </row>
    <row r="54" spans="4:32" ht="15.75" x14ac:dyDescent="0.2">
      <c r="D54" s="22"/>
      <c r="E54" s="12"/>
      <c r="F54" s="11"/>
      <c r="G54" s="29"/>
      <c r="H54" s="29"/>
      <c r="I54" s="11"/>
      <c r="J54" s="11"/>
      <c r="K54" s="11"/>
      <c r="L54" s="11"/>
      <c r="M54" s="29"/>
      <c r="N54" s="29"/>
      <c r="O54" s="29"/>
      <c r="P54" s="29"/>
      <c r="Q54" s="32"/>
      <c r="R54" s="11"/>
      <c r="S54" s="11"/>
      <c r="T54" s="11"/>
      <c r="U54" s="11"/>
      <c r="V54" s="43"/>
      <c r="Y54" s="22"/>
      <c r="AB54" s="22"/>
      <c r="AC54" s="22"/>
      <c r="AE54" s="22"/>
      <c r="AF54" s="22"/>
    </row>
    <row r="55" spans="4:32" ht="15.75" x14ac:dyDescent="0.2">
      <c r="D55" s="22"/>
      <c r="E55" s="12"/>
      <c r="F55" s="11"/>
      <c r="G55" s="29"/>
      <c r="H55" s="29"/>
      <c r="I55" s="11"/>
      <c r="J55" s="11"/>
      <c r="K55" s="11"/>
      <c r="L55" s="11"/>
      <c r="M55" s="29"/>
      <c r="N55" s="29"/>
      <c r="O55" s="29"/>
      <c r="P55" s="29"/>
      <c r="Q55" s="32"/>
      <c r="R55" s="11"/>
      <c r="S55" s="11"/>
      <c r="T55" s="11"/>
      <c r="U55" s="11"/>
      <c r="V55" s="43"/>
      <c r="Y55" s="22"/>
      <c r="AE55" s="22"/>
      <c r="AF55" s="22"/>
    </row>
    <row r="56" spans="4:32" ht="15.75" x14ac:dyDescent="0.2">
      <c r="D56" s="22"/>
      <c r="E56" s="12"/>
      <c r="F56" s="11"/>
      <c r="G56" s="29"/>
      <c r="H56" s="29"/>
      <c r="I56" s="11"/>
      <c r="J56" s="11"/>
      <c r="K56" s="11"/>
      <c r="L56" s="11"/>
      <c r="M56" s="29"/>
      <c r="N56" s="29"/>
      <c r="O56" s="29"/>
      <c r="P56" s="29"/>
      <c r="Q56" s="32"/>
      <c r="R56" s="11"/>
      <c r="S56" s="11"/>
      <c r="T56" s="11"/>
      <c r="U56" s="11"/>
      <c r="V56" s="30"/>
      <c r="Y56" s="22"/>
    </row>
    <row r="57" spans="4:32" ht="15.75" x14ac:dyDescent="0.2">
      <c r="D57" s="22"/>
      <c r="E57" s="12"/>
      <c r="F57" s="11"/>
      <c r="G57" s="29"/>
      <c r="H57" s="29"/>
      <c r="I57" s="11"/>
      <c r="J57" s="11"/>
      <c r="K57" s="11"/>
      <c r="L57" s="11"/>
      <c r="M57" s="29"/>
      <c r="N57" s="29"/>
      <c r="O57" s="29"/>
      <c r="P57" s="29"/>
      <c r="Q57" s="32"/>
      <c r="R57" s="11"/>
      <c r="S57" s="11"/>
      <c r="T57" s="11"/>
      <c r="U57" s="11"/>
      <c r="V57" s="30"/>
      <c r="Y57" s="22"/>
    </row>
    <row r="58" spans="4:32" ht="15.75" x14ac:dyDescent="0.2">
      <c r="D58" s="22"/>
      <c r="E58" s="12"/>
      <c r="F58" s="11"/>
      <c r="G58" s="29"/>
      <c r="H58" s="29"/>
      <c r="I58" s="11"/>
      <c r="J58" s="11"/>
      <c r="K58" s="11"/>
      <c r="L58" s="11"/>
      <c r="M58" s="29"/>
      <c r="N58" s="29"/>
      <c r="O58" s="29"/>
      <c r="P58" s="29"/>
      <c r="Q58" s="32"/>
      <c r="R58" s="11"/>
      <c r="S58" s="11"/>
      <c r="T58" s="11"/>
      <c r="U58" s="11"/>
      <c r="V58" s="30"/>
    </row>
    <row r="59" spans="4:32" ht="15.75" x14ac:dyDescent="0.2">
      <c r="D59" s="22"/>
      <c r="E59" s="12"/>
      <c r="F59" s="11"/>
      <c r="G59" s="29"/>
      <c r="H59" s="29"/>
      <c r="I59" s="11"/>
      <c r="J59" s="11"/>
      <c r="K59" s="11"/>
      <c r="L59" s="11"/>
      <c r="M59" s="29"/>
      <c r="N59" s="29"/>
      <c r="O59" s="29"/>
      <c r="P59" s="29"/>
      <c r="Q59" s="32"/>
      <c r="R59" s="11"/>
      <c r="S59" s="11"/>
      <c r="T59" s="11"/>
      <c r="U59" s="11"/>
      <c r="V59" s="30"/>
    </row>
    <row r="60" spans="4:32" ht="15.75" x14ac:dyDescent="0.2">
      <c r="D60" s="22"/>
      <c r="E60" s="12"/>
      <c r="F60" s="11"/>
      <c r="G60" s="29"/>
      <c r="H60" s="29"/>
      <c r="I60" s="11"/>
      <c r="J60" s="11"/>
      <c r="K60" s="11"/>
      <c r="L60" s="11"/>
      <c r="M60" s="29"/>
      <c r="N60" s="29"/>
      <c r="O60" s="29"/>
      <c r="P60" s="29"/>
      <c r="Q60" s="32"/>
      <c r="R60" s="11"/>
      <c r="S60" s="11"/>
      <c r="T60" s="11"/>
      <c r="U60" s="11"/>
      <c r="V60" s="30"/>
    </row>
    <row r="61" spans="4:32" ht="15.75" x14ac:dyDescent="0.2">
      <c r="D61" s="22"/>
      <c r="E61" s="12"/>
      <c r="F61" s="11"/>
      <c r="G61" s="29"/>
      <c r="H61" s="29"/>
      <c r="I61" s="11"/>
      <c r="J61" s="11"/>
      <c r="K61" s="11"/>
      <c r="L61" s="11"/>
      <c r="M61" s="29"/>
      <c r="N61" s="29"/>
      <c r="O61" s="29"/>
      <c r="P61" s="29"/>
      <c r="Q61" s="32"/>
      <c r="R61" s="11"/>
      <c r="S61" s="11"/>
      <c r="T61" s="11"/>
      <c r="U61" s="11"/>
      <c r="V61" s="30"/>
    </row>
    <row r="62" spans="4:32" ht="15.75" x14ac:dyDescent="0.2">
      <c r="D62" s="22"/>
      <c r="E62" s="12"/>
      <c r="F62" s="11"/>
      <c r="G62" s="29"/>
      <c r="H62" s="29"/>
      <c r="I62" s="11"/>
      <c r="J62" s="11"/>
      <c r="K62" s="11"/>
      <c r="L62" s="11"/>
      <c r="M62" s="29"/>
      <c r="N62" s="29"/>
      <c r="O62" s="29"/>
      <c r="P62" s="29"/>
      <c r="Q62" s="32"/>
      <c r="R62" s="11"/>
      <c r="S62" s="11"/>
      <c r="T62" s="11"/>
      <c r="U62" s="11"/>
      <c r="V62" s="30"/>
    </row>
    <row r="63" spans="4:32" ht="16.5" thickBot="1" x14ac:dyDescent="0.25">
      <c r="D63" s="22"/>
      <c r="E63" s="12"/>
      <c r="F63" s="11"/>
      <c r="G63" s="29"/>
      <c r="H63" s="29"/>
      <c r="I63" s="11"/>
      <c r="J63" s="11"/>
      <c r="K63" s="11"/>
      <c r="L63" s="11"/>
      <c r="M63" s="29"/>
      <c r="N63" s="29"/>
      <c r="O63" s="29"/>
      <c r="P63" s="29"/>
      <c r="Q63" s="32"/>
      <c r="R63" s="11"/>
      <c r="S63" s="11"/>
      <c r="T63" s="11"/>
      <c r="U63" s="11"/>
      <c r="V63" s="30"/>
    </row>
    <row r="64" spans="4:32" ht="21.75" thickTop="1" thickBot="1" x14ac:dyDescent="0.4">
      <c r="D64" s="22"/>
      <c r="E64" s="12"/>
      <c r="F64" s="11"/>
      <c r="G64" s="29"/>
      <c r="H64" s="29"/>
      <c r="I64" s="11"/>
      <c r="J64" s="11"/>
      <c r="K64" s="11"/>
      <c r="L64" s="11"/>
      <c r="M64" s="29"/>
      <c r="N64" s="29"/>
      <c r="O64" s="29"/>
      <c r="P64" s="29"/>
      <c r="Q64" s="32"/>
      <c r="R64" s="11"/>
      <c r="S64" s="11"/>
      <c r="T64" s="11"/>
      <c r="U64" s="11"/>
      <c r="V64" s="30"/>
      <c r="X64" s="26" t="s">
        <v>35</v>
      </c>
      <c r="Y64" s="26" t="s">
        <v>36</v>
      </c>
      <c r="Z64" s="8" t="s">
        <v>37</v>
      </c>
      <c r="AA64" s="8" t="s">
        <v>38</v>
      </c>
    </row>
    <row r="65" spans="4:27" ht="17.25" thickTop="1" thickBot="1" x14ac:dyDescent="0.25">
      <c r="D65" s="22"/>
      <c r="E65" s="12"/>
      <c r="F65" s="11"/>
      <c r="G65" s="29"/>
      <c r="H65" s="29"/>
      <c r="I65" s="11"/>
      <c r="J65" s="11"/>
      <c r="K65" s="11"/>
      <c r="L65" s="11"/>
      <c r="M65" s="29"/>
      <c r="N65" s="29"/>
      <c r="O65" s="29"/>
      <c r="P65" s="29"/>
      <c r="Q65" s="32"/>
      <c r="R65" s="11"/>
      <c r="S65" s="11"/>
      <c r="T65" s="11"/>
      <c r="U65" s="11"/>
      <c r="V65" s="30"/>
      <c r="X65" s="27" t="e">
        <f>AVERAGE(U4,U28,U52)</f>
        <v>#DIV/0!</v>
      </c>
      <c r="Y65" s="27" t="e">
        <f>AVERAGE(U22,U46,U70)</f>
        <v>#DIV/0!</v>
      </c>
      <c r="Z65" s="28" t="e">
        <f>AVERAGE(K55,K48,K72)</f>
        <v>#DIV/0!</v>
      </c>
      <c r="AA65" s="28" t="e">
        <f>AVERAGE(T55,T48,T72)</f>
        <v>#DIV/0!</v>
      </c>
    </row>
    <row r="66" spans="4:27" ht="16.5" thickTop="1" x14ac:dyDescent="0.2">
      <c r="D66" s="22"/>
      <c r="E66" s="12"/>
      <c r="F66" s="11"/>
      <c r="G66" s="29"/>
      <c r="H66" s="29"/>
      <c r="I66" s="11"/>
      <c r="J66" s="11"/>
      <c r="K66" s="11"/>
      <c r="L66" s="11"/>
      <c r="M66" s="29"/>
      <c r="N66" s="29"/>
      <c r="O66" s="29"/>
      <c r="P66" s="29"/>
      <c r="Q66" s="32"/>
      <c r="R66" s="11"/>
      <c r="S66" s="11"/>
      <c r="T66" s="11"/>
      <c r="U66" s="11"/>
      <c r="V66" s="30"/>
    </row>
    <row r="67" spans="4:27" ht="15.75" x14ac:dyDescent="0.2">
      <c r="D67" s="22"/>
      <c r="E67" s="12"/>
      <c r="F67" s="11"/>
      <c r="G67" s="29"/>
      <c r="H67" s="29"/>
      <c r="I67" s="11"/>
      <c r="J67" s="11"/>
      <c r="K67" s="11">
        <v>1</v>
      </c>
      <c r="L67" s="11"/>
      <c r="M67" s="29"/>
      <c r="N67" s="29"/>
      <c r="O67" s="29"/>
      <c r="P67" s="29"/>
      <c r="Q67" s="32"/>
      <c r="R67" s="11"/>
      <c r="S67" s="11"/>
      <c r="T67" s="11"/>
      <c r="U67" s="11"/>
      <c r="V67" s="30"/>
    </row>
    <row r="68" spans="4:27" ht="15.75" x14ac:dyDescent="0.2">
      <c r="D68" s="22"/>
      <c r="E68" s="12"/>
      <c r="F68" s="11"/>
      <c r="G68" s="29"/>
      <c r="H68" s="29"/>
      <c r="I68" s="11"/>
      <c r="J68" s="11"/>
      <c r="K68" s="11"/>
      <c r="L68" s="11"/>
      <c r="M68" s="29"/>
      <c r="N68" s="29"/>
      <c r="O68" s="29"/>
      <c r="P68" s="29"/>
      <c r="Q68" s="32"/>
      <c r="R68" s="11"/>
      <c r="S68" s="11"/>
      <c r="T68" s="11"/>
      <c r="U68" s="11"/>
      <c r="V68" s="30"/>
    </row>
    <row r="69" spans="4:27" ht="15.75" x14ac:dyDescent="0.2">
      <c r="D69" s="22"/>
      <c r="E69" s="12"/>
      <c r="F69" s="11"/>
      <c r="G69" s="29"/>
      <c r="H69" s="29"/>
      <c r="I69" s="11"/>
      <c r="J69" s="11"/>
      <c r="K69" s="11"/>
      <c r="L69" s="11"/>
      <c r="M69" s="29"/>
      <c r="N69" s="29"/>
      <c r="O69" s="29"/>
      <c r="P69" s="29"/>
      <c r="Q69" s="32"/>
      <c r="R69" s="11"/>
      <c r="S69" s="11"/>
      <c r="T69" s="11"/>
      <c r="U69" s="11"/>
      <c r="V69" s="30"/>
    </row>
    <row r="70" spans="4:27" ht="15.75" x14ac:dyDescent="0.2">
      <c r="D70" s="22"/>
      <c r="E70" s="12"/>
      <c r="F70" s="11"/>
      <c r="G70" s="29"/>
      <c r="H70" s="29"/>
      <c r="I70" s="11"/>
      <c r="J70" s="11"/>
      <c r="K70" s="11"/>
      <c r="L70" s="11"/>
      <c r="M70" s="29"/>
      <c r="N70" s="29"/>
      <c r="O70" s="29"/>
      <c r="P70" s="29"/>
      <c r="Q70" s="32"/>
      <c r="R70" s="11"/>
      <c r="S70" s="11"/>
      <c r="T70" s="11"/>
      <c r="U70" s="29"/>
      <c r="V70" s="30"/>
    </row>
    <row r="71" spans="4:27" ht="15.75" x14ac:dyDescent="0.2">
      <c r="D71" s="22"/>
      <c r="E71" s="22"/>
      <c r="F71" s="22"/>
      <c r="G71" s="22"/>
      <c r="H71" s="22"/>
      <c r="I71" s="22"/>
      <c r="J71" s="13"/>
      <c r="K71" s="13"/>
      <c r="L71" s="22"/>
      <c r="M71" s="22"/>
      <c r="N71" s="22"/>
      <c r="O71" s="22"/>
      <c r="P71" s="22"/>
      <c r="Q71" s="22"/>
      <c r="R71" s="22"/>
      <c r="S71" s="13"/>
      <c r="T71" s="13"/>
      <c r="U71" s="22"/>
      <c r="V71" s="31"/>
    </row>
    <row r="72" spans="4:27" ht="15.75" x14ac:dyDescent="0.2">
      <c r="D72" s="22"/>
      <c r="E72" s="22"/>
      <c r="F72" s="22"/>
      <c r="G72" s="22"/>
      <c r="H72" s="22"/>
      <c r="I72" s="22"/>
      <c r="J72" s="13"/>
      <c r="K72" s="13"/>
      <c r="L72" s="22"/>
      <c r="M72" s="22"/>
      <c r="N72" s="22"/>
      <c r="O72" s="22"/>
      <c r="P72" s="22"/>
      <c r="Q72" s="22"/>
      <c r="R72" s="22"/>
      <c r="S72" s="13"/>
      <c r="T72" s="13"/>
      <c r="U72" s="22"/>
      <c r="V72" s="31"/>
    </row>
    <row r="73" spans="4:27" x14ac:dyDescent="0.2"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31"/>
    </row>
    <row r="74" spans="4:27" x14ac:dyDescent="0.2"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31"/>
    </row>
  </sheetData>
  <mergeCells count="12">
    <mergeCell ref="AB2:AC2"/>
    <mergeCell ref="M3:O3"/>
    <mergeCell ref="U5:U21"/>
    <mergeCell ref="B20:B21"/>
    <mergeCell ref="X39:Y39"/>
    <mergeCell ref="G2:K2"/>
    <mergeCell ref="M2:V2"/>
    <mergeCell ref="X2:X22"/>
    <mergeCell ref="Y2:Y3"/>
    <mergeCell ref="Z2:AA2"/>
    <mergeCell ref="C20:C21"/>
    <mergeCell ref="E2:E12"/>
  </mergeCells>
  <dataValidations count="4">
    <dataValidation type="list" allowBlank="1" showInputMessage="1" showErrorMessage="1" sqref="C5" xr:uid="{308E29B5-94E0-48EA-84B7-014F3A64B6F5}">
      <formula1>"0.00434"</formula1>
    </dataValidation>
    <dataValidation type="list" allowBlank="1" showInputMessage="1" showErrorMessage="1" sqref="C23" xr:uid="{B524DC47-1AD8-462A-8951-11503487CDA6}">
      <formula1>"2000, 2500, 2750, 3000, 4000"</formula1>
    </dataValidation>
    <dataValidation type="list" allowBlank="1" showInputMessage="1" showErrorMessage="1" sqref="C7" xr:uid="{8103785C-409C-4866-BCFE-C879AE7CFF96}">
      <formula1>"40, 60, 80"</formula1>
    </dataValidation>
    <dataValidation type="list" allowBlank="1" showInputMessage="1" showErrorMessage="1" sqref="C4" xr:uid="{2CDA7856-03C7-4B6E-80A7-DBBBBFD78908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2961A-7041-48A6-ABAA-74F6C1F65BD8}">
  <dimension ref="A1:AO74"/>
  <sheetViews>
    <sheetView tabSelected="1" zoomScale="70" zoomScaleNormal="70" workbookViewId="0">
      <selection activeCell="F22" sqref="F22"/>
    </sheetView>
  </sheetViews>
  <sheetFormatPr defaultRowHeight="14.25" x14ac:dyDescent="0.2"/>
  <cols>
    <col min="1" max="1" width="1" style="4" customWidth="1"/>
    <col min="2" max="2" width="32" style="4" bestFit="1" customWidth="1"/>
    <col min="3" max="4" width="14.7109375" style="4" customWidth="1"/>
    <col min="5" max="5" width="10.7109375" style="4" customWidth="1"/>
    <col min="6" max="11" width="16.7109375" style="4" customWidth="1"/>
    <col min="12" max="12" width="0.5703125" style="4" customWidth="1"/>
    <col min="13" max="13" width="16.7109375" style="4" customWidth="1"/>
    <col min="14" max="15" width="16.7109375" style="4" hidden="1" customWidth="1"/>
    <col min="16" max="17" width="16.7109375" style="4" customWidth="1"/>
    <col min="18" max="18" width="16.7109375" style="4" hidden="1" customWidth="1"/>
    <col min="19" max="20" width="16.7109375" style="4" customWidth="1"/>
    <col min="21" max="21" width="16.7109375" style="4" hidden="1" customWidth="1"/>
    <col min="22" max="22" width="16.7109375" style="17" customWidth="1"/>
    <col min="23" max="23" width="16.7109375" style="4" customWidth="1"/>
    <col min="24" max="30" width="18.7109375" style="4" hidden="1" customWidth="1"/>
    <col min="31" max="31" width="25.140625" style="4" bestFit="1" customWidth="1"/>
    <col min="32" max="32" width="26.140625" style="4" bestFit="1" customWidth="1"/>
    <col min="33" max="33" width="18.7109375" style="4" customWidth="1"/>
    <col min="34" max="34" width="25.140625" style="4" bestFit="1" customWidth="1"/>
    <col min="35" max="35" width="26.140625" style="4" bestFit="1" customWidth="1"/>
    <col min="36" max="16384" width="9.140625" style="4"/>
  </cols>
  <sheetData>
    <row r="1" spans="1:41" x14ac:dyDescent="0.2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1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3"/>
      <c r="AM1" s="3"/>
      <c r="AN1" s="3"/>
      <c r="AO1" s="3"/>
    </row>
    <row r="2" spans="1:41" ht="18" x14ac:dyDescent="0.25">
      <c r="A2" s="1"/>
      <c r="B2" s="9" t="s">
        <v>28</v>
      </c>
      <c r="C2" s="23"/>
      <c r="D2" s="5"/>
      <c r="E2" s="60" t="s">
        <v>12</v>
      </c>
      <c r="F2" s="33"/>
      <c r="G2" s="56" t="s">
        <v>10</v>
      </c>
      <c r="H2" s="56"/>
      <c r="I2" s="56"/>
      <c r="J2" s="56"/>
      <c r="K2" s="56"/>
      <c r="L2" s="46"/>
      <c r="M2" s="56" t="s">
        <v>11</v>
      </c>
      <c r="N2" s="56"/>
      <c r="O2" s="56"/>
      <c r="P2" s="56"/>
      <c r="Q2" s="56"/>
      <c r="R2" s="56"/>
      <c r="S2" s="56"/>
      <c r="T2" s="56"/>
      <c r="U2" s="56"/>
      <c r="V2" s="56"/>
      <c r="W2" s="1"/>
      <c r="X2" s="60" t="s">
        <v>32</v>
      </c>
      <c r="Y2" s="58" t="s">
        <v>7</v>
      </c>
      <c r="Z2" s="59" t="s">
        <v>33</v>
      </c>
      <c r="AA2" s="59"/>
      <c r="AB2" s="59" t="s">
        <v>34</v>
      </c>
      <c r="AC2" s="59"/>
      <c r="AD2" s="14"/>
      <c r="AE2" s="33"/>
      <c r="AF2" s="33"/>
      <c r="AG2" s="33"/>
      <c r="AH2" s="37"/>
      <c r="AI2" s="37"/>
      <c r="AJ2" s="3"/>
    </row>
    <row r="3" spans="1:41" ht="20.100000000000001" customHeight="1" x14ac:dyDescent="0.35">
      <c r="A3" s="1"/>
      <c r="B3" s="6"/>
      <c r="C3" s="7"/>
      <c r="D3" s="5"/>
      <c r="E3" s="60"/>
      <c r="F3" s="53" t="s">
        <v>7</v>
      </c>
      <c r="G3" s="53" t="s">
        <v>43</v>
      </c>
      <c r="H3" s="53" t="s">
        <v>9</v>
      </c>
      <c r="I3" s="53" t="s">
        <v>17</v>
      </c>
      <c r="J3" s="53" t="s">
        <v>18</v>
      </c>
      <c r="K3" s="53" t="s">
        <v>19</v>
      </c>
      <c r="L3" s="47"/>
      <c r="M3" s="58" t="s">
        <v>20</v>
      </c>
      <c r="N3" s="58"/>
      <c r="O3" s="58"/>
      <c r="P3" s="47" t="s">
        <v>29</v>
      </c>
      <c r="Q3" s="47" t="s">
        <v>21</v>
      </c>
      <c r="R3" s="47" t="s">
        <v>31</v>
      </c>
      <c r="S3" s="47" t="s">
        <v>22</v>
      </c>
      <c r="T3" s="47" t="s">
        <v>23</v>
      </c>
      <c r="U3" s="47" t="s">
        <v>15</v>
      </c>
      <c r="V3" s="47" t="s">
        <v>16</v>
      </c>
      <c r="W3" s="22"/>
      <c r="X3" s="60"/>
      <c r="Y3" s="58"/>
      <c r="Z3" s="47" t="s">
        <v>8</v>
      </c>
      <c r="AA3" s="47" t="s">
        <v>19</v>
      </c>
      <c r="AB3" s="18" t="s">
        <v>20</v>
      </c>
      <c r="AC3" s="47" t="s">
        <v>23</v>
      </c>
      <c r="AD3" s="47" t="s">
        <v>16</v>
      </c>
      <c r="AE3" s="47" t="s">
        <v>40</v>
      </c>
      <c r="AF3" s="47" t="s">
        <v>13</v>
      </c>
      <c r="AG3" s="47" t="s">
        <v>41</v>
      </c>
      <c r="AH3" s="47" t="s">
        <v>42</v>
      </c>
      <c r="AI3" s="47" t="s">
        <v>13</v>
      </c>
      <c r="AJ3" s="3"/>
    </row>
    <row r="4" spans="1:41" ht="20.100000000000001" customHeight="1" x14ac:dyDescent="0.25">
      <c r="A4" s="1"/>
      <c r="B4" s="9" t="s">
        <v>2</v>
      </c>
      <c r="C4" s="10" t="s">
        <v>39</v>
      </c>
      <c r="D4" s="5"/>
      <c r="E4" s="60"/>
      <c r="F4" s="45">
        <v>0</v>
      </c>
      <c r="G4" s="16" t="s">
        <v>44</v>
      </c>
      <c r="H4" s="16">
        <v>416</v>
      </c>
      <c r="I4" s="54"/>
      <c r="J4" s="54"/>
      <c r="K4" s="54"/>
      <c r="L4" s="48"/>
      <c r="M4" s="20">
        <v>1.39</v>
      </c>
      <c r="N4" s="44"/>
      <c r="O4" s="44"/>
      <c r="P4" s="15">
        <v>424.75</v>
      </c>
      <c r="Q4" s="48"/>
      <c r="R4" s="48"/>
      <c r="S4" s="48"/>
      <c r="T4" s="48"/>
      <c r="U4" s="44"/>
      <c r="V4" s="42"/>
      <c r="W4" s="2"/>
      <c r="X4" s="60"/>
      <c r="Y4" s="36">
        <v>0</v>
      </c>
      <c r="Z4" s="38" t="e">
        <f>AVERAGE(G4,G28,#REF!)</f>
        <v>#REF!</v>
      </c>
      <c r="AA4" s="48">
        <v>0</v>
      </c>
      <c r="AB4" s="34">
        <v>0</v>
      </c>
      <c r="AC4" s="48">
        <v>0</v>
      </c>
      <c r="AD4" s="14">
        <v>0</v>
      </c>
      <c r="AE4" s="39">
        <v>0</v>
      </c>
      <c r="AF4" s="40">
        <v>0</v>
      </c>
      <c r="AG4" s="40"/>
      <c r="AH4" s="39">
        <v>0</v>
      </c>
      <c r="AI4" s="40">
        <v>0</v>
      </c>
      <c r="AJ4" s="3"/>
    </row>
    <row r="5" spans="1:41" ht="20.100000000000001" customHeight="1" x14ac:dyDescent="0.25">
      <c r="A5" s="1"/>
      <c r="B5" s="9" t="s">
        <v>24</v>
      </c>
      <c r="C5" s="10">
        <v>4.3400000000000001E-3</v>
      </c>
      <c r="D5" s="5"/>
      <c r="E5" s="60"/>
      <c r="F5" s="45">
        <v>60</v>
      </c>
      <c r="G5" s="16" t="s">
        <v>45</v>
      </c>
      <c r="H5" s="16">
        <v>415.6</v>
      </c>
      <c r="I5" s="54">
        <f t="shared" ref="I5:I53" si="0">(H4-H5)*10</f>
        <v>3.9999999999997726</v>
      </c>
      <c r="J5" s="54">
        <f>I5*$C$11</f>
        <v>86.559999999995085</v>
      </c>
      <c r="K5" s="54">
        <f>(J5/1000)/((1/6)*$C$5)</f>
        <v>119.66820276497016</v>
      </c>
      <c r="L5" s="48"/>
      <c r="M5" s="21">
        <v>1.53</v>
      </c>
      <c r="N5" s="44"/>
      <c r="O5" s="44"/>
      <c r="P5" s="16">
        <v>425.1</v>
      </c>
      <c r="Q5" s="48">
        <f>-(P4-P5)*10</f>
        <v>3.5000000000002274</v>
      </c>
      <c r="R5" s="48"/>
      <c r="S5" s="48">
        <f>Q5*$C$12</f>
        <v>79.170000000005146</v>
      </c>
      <c r="T5" s="48">
        <f>(S5/1000)/($C$5)</f>
        <v>18.241935483872155</v>
      </c>
      <c r="U5" s="57"/>
      <c r="V5" s="42">
        <v>99.97</v>
      </c>
      <c r="W5" s="1"/>
      <c r="X5" s="60"/>
      <c r="Y5" s="36">
        <v>30</v>
      </c>
      <c r="Z5" s="38" t="e">
        <f t="shared" ref="Z5:Z22" si="1">AVERAGE(G5,G29,G53)</f>
        <v>#DIV/0!</v>
      </c>
      <c r="AA5" s="48">
        <f t="shared" ref="AA5:AA22" si="2">AVERAGE(K5,K29,K53)</f>
        <v>119.66820276497016</v>
      </c>
      <c r="AB5" s="34" t="e">
        <f t="shared" ref="AB5:AB22" si="3">AVERAGE(O5,O29,O53)</f>
        <v>#DIV/0!</v>
      </c>
      <c r="AC5" s="48">
        <f t="shared" ref="AC5:AC22" si="4">AVERAGE(T5,T29,T53)</f>
        <v>18.241935483872155</v>
      </c>
      <c r="AD5" s="34">
        <f>AVERAGE(V5,V29,V53)</f>
        <v>99.97</v>
      </c>
      <c r="AE5" s="39">
        <f>J5</f>
        <v>86.559999999995085</v>
      </c>
      <c r="AF5" s="14">
        <f>AE5+AF4</f>
        <v>86.559999999995085</v>
      </c>
      <c r="AG5" s="14">
        <f>(AI5/$C$23)*100</f>
        <v>1.9792500000001287</v>
      </c>
      <c r="AH5" s="39">
        <f>S5</f>
        <v>79.170000000005146</v>
      </c>
      <c r="AI5" s="14">
        <f>AH5+AI4</f>
        <v>79.170000000005146</v>
      </c>
      <c r="AJ5" s="3"/>
    </row>
    <row r="6" spans="1:41" ht="20.100000000000001" customHeight="1" x14ac:dyDescent="0.25">
      <c r="A6" s="1"/>
      <c r="B6" s="6"/>
      <c r="C6" s="7"/>
      <c r="D6" s="5"/>
      <c r="E6" s="60"/>
      <c r="F6" s="45">
        <v>120</v>
      </c>
      <c r="G6" s="16">
        <v>6.45</v>
      </c>
      <c r="H6" s="16">
        <v>415.2</v>
      </c>
      <c r="I6" s="54">
        <f t="shared" si="0"/>
        <v>4.0000000000003411</v>
      </c>
      <c r="J6" s="54">
        <f t="shared" ref="J6:J53" si="5">I6*$C$11</f>
        <v>86.560000000007378</v>
      </c>
      <c r="K6" s="54">
        <f t="shared" ref="K6:K53" si="6">(J6/1000)/((1/6)*$C$5)</f>
        <v>119.66820276498717</v>
      </c>
      <c r="L6" s="48"/>
      <c r="M6" s="21">
        <v>1.89</v>
      </c>
      <c r="N6" s="44"/>
      <c r="O6" s="44"/>
      <c r="P6" s="16">
        <v>425.3</v>
      </c>
      <c r="Q6" s="48">
        <f t="shared" ref="Q6:Q53" si="7">-(P5-P6)*10</f>
        <v>1.9999999999998863</v>
      </c>
      <c r="R6" s="48"/>
      <c r="S6" s="48">
        <f>Q6*$C$12</f>
        <v>45.23999999999743</v>
      </c>
      <c r="T6" s="49">
        <f t="shared" ref="T6:T12" si="8">(S6/1000)/($C$5)</f>
        <v>10.42396313363996</v>
      </c>
      <c r="U6" s="57"/>
      <c r="V6" s="42">
        <f t="shared" ref="V6:V27" si="9">(1-((M6/1000)/G6))*100</f>
        <v>99.970697674418602</v>
      </c>
      <c r="W6" s="1"/>
      <c r="X6" s="60"/>
      <c r="Y6" s="36">
        <v>60</v>
      </c>
      <c r="Z6" s="38">
        <f t="shared" si="1"/>
        <v>6.45</v>
      </c>
      <c r="AA6" s="48" t="e">
        <f>AVERAGE(K6,K30,#REF!)</f>
        <v>#REF!</v>
      </c>
      <c r="AB6" s="34" t="e">
        <f t="shared" si="3"/>
        <v>#DIV/0!</v>
      </c>
      <c r="AC6" s="48" t="e">
        <f>AVERAGE(T6,T30,#REF!)</f>
        <v>#REF!</v>
      </c>
      <c r="AD6" s="34">
        <f t="shared" ref="AD6:AD22" si="10">AVERAGE(V6,V30,V54)</f>
        <v>99.970697674418602</v>
      </c>
      <c r="AE6" s="39">
        <f t="shared" ref="AE6:AE38" si="11">J6</f>
        <v>86.560000000007378</v>
      </c>
      <c r="AF6" s="14">
        <f t="shared" ref="AF6:AF38" si="12">AE6+AF5</f>
        <v>173.12000000000245</v>
      </c>
      <c r="AG6" s="14">
        <f t="shared" ref="AG6:AG39" si="13">(AI6/$C$23)*100</f>
        <v>3.1102500000000646</v>
      </c>
      <c r="AH6" s="39">
        <f t="shared" ref="AH6:AH38" si="14">S6</f>
        <v>45.23999999999743</v>
      </c>
      <c r="AI6" s="14">
        <f t="shared" ref="AI6:AI38" si="15">AH6+AI5</f>
        <v>124.41000000000258</v>
      </c>
      <c r="AJ6" s="3"/>
    </row>
    <row r="7" spans="1:41" ht="20.100000000000001" customHeight="1" x14ac:dyDescent="0.25">
      <c r="A7" s="1"/>
      <c r="B7" s="9" t="s">
        <v>25</v>
      </c>
      <c r="C7" s="10">
        <v>60</v>
      </c>
      <c r="D7" s="5"/>
      <c r="E7" s="60"/>
      <c r="F7" s="45">
        <v>180</v>
      </c>
      <c r="G7" s="16">
        <v>6.68</v>
      </c>
      <c r="H7" s="16">
        <v>414.7</v>
      </c>
      <c r="I7" s="54">
        <f t="shared" si="0"/>
        <v>5</v>
      </c>
      <c r="J7" s="54">
        <f t="shared" si="5"/>
        <v>108.2</v>
      </c>
      <c r="K7" s="54">
        <f t="shared" si="6"/>
        <v>149.58525345622121</v>
      </c>
      <c r="L7" s="48"/>
      <c r="M7" s="21">
        <v>2.11</v>
      </c>
      <c r="N7" s="44"/>
      <c r="O7" s="44"/>
      <c r="P7" s="16">
        <v>425.6</v>
      </c>
      <c r="Q7" s="48">
        <f t="shared" si="7"/>
        <v>3.0000000000001137</v>
      </c>
      <c r="R7" s="48"/>
      <c r="S7" s="48">
        <f t="shared" ref="S7:S53" si="16">Q7*$C$12</f>
        <v>67.860000000002572</v>
      </c>
      <c r="T7" s="49">
        <f t="shared" si="8"/>
        <v>15.635944700461421</v>
      </c>
      <c r="U7" s="57"/>
      <c r="V7" s="42">
        <f t="shared" si="9"/>
        <v>99.968413173652692</v>
      </c>
      <c r="W7" s="52"/>
      <c r="X7" s="60"/>
      <c r="Y7" s="36">
        <v>90</v>
      </c>
      <c r="Z7" s="38">
        <f t="shared" si="1"/>
        <v>6.68</v>
      </c>
      <c r="AA7" s="48" t="e">
        <f>AVERAGE(K7,K31,#REF!)</f>
        <v>#REF!</v>
      </c>
      <c r="AB7" s="34" t="e">
        <f t="shared" si="3"/>
        <v>#DIV/0!</v>
      </c>
      <c r="AC7" s="48" t="e">
        <f>AVERAGE(T7,T31,#REF!)</f>
        <v>#REF!</v>
      </c>
      <c r="AD7" s="34">
        <f t="shared" si="10"/>
        <v>99.968413173652692</v>
      </c>
      <c r="AE7" s="39">
        <f t="shared" si="11"/>
        <v>108.2</v>
      </c>
      <c r="AF7" s="14">
        <f t="shared" si="12"/>
        <v>281.32000000000244</v>
      </c>
      <c r="AG7" s="14">
        <f t="shared" si="13"/>
        <v>4.8067500000001289</v>
      </c>
      <c r="AH7" s="39">
        <f t="shared" si="14"/>
        <v>67.860000000002572</v>
      </c>
      <c r="AI7" s="14">
        <f t="shared" si="15"/>
        <v>192.27000000000515</v>
      </c>
      <c r="AJ7" s="3"/>
    </row>
    <row r="8" spans="1:41" ht="20.100000000000001" customHeight="1" x14ac:dyDescent="0.25">
      <c r="A8" s="1"/>
      <c r="B8" s="9" t="s">
        <v>26</v>
      </c>
      <c r="C8" s="10">
        <v>10</v>
      </c>
      <c r="D8" s="5"/>
      <c r="E8" s="60"/>
      <c r="F8" s="45">
        <v>240</v>
      </c>
      <c r="G8" s="16">
        <v>6.77</v>
      </c>
      <c r="H8" s="16">
        <v>414.3</v>
      </c>
      <c r="I8" s="54">
        <f t="shared" si="0"/>
        <v>3.9999999999997726</v>
      </c>
      <c r="J8" s="54">
        <f t="shared" si="5"/>
        <v>86.559999999995085</v>
      </c>
      <c r="K8" s="54">
        <f t="shared" si="6"/>
        <v>119.66820276497016</v>
      </c>
      <c r="L8" s="48"/>
      <c r="M8" s="21">
        <v>2.29</v>
      </c>
      <c r="N8" s="44"/>
      <c r="O8" s="44"/>
      <c r="P8" s="16">
        <v>425.85</v>
      </c>
      <c r="Q8" s="48">
        <f t="shared" si="7"/>
        <v>2.5</v>
      </c>
      <c r="R8" s="48"/>
      <c r="S8" s="48">
        <f t="shared" si="16"/>
        <v>56.550000000000004</v>
      </c>
      <c r="T8" s="49">
        <f t="shared" si="8"/>
        <v>13.029953917050692</v>
      </c>
      <c r="U8" s="57"/>
      <c r="V8" s="42">
        <f t="shared" si="9"/>
        <v>99.966174298375194</v>
      </c>
      <c r="W8" s="1"/>
      <c r="X8" s="60"/>
      <c r="Y8" s="36">
        <v>120</v>
      </c>
      <c r="Z8" s="38">
        <f t="shared" si="1"/>
        <v>6.77</v>
      </c>
      <c r="AA8" s="48">
        <f t="shared" si="2"/>
        <v>119.66820276497016</v>
      </c>
      <c r="AB8" s="34" t="e">
        <f t="shared" si="3"/>
        <v>#DIV/0!</v>
      </c>
      <c r="AC8" s="48">
        <f t="shared" si="4"/>
        <v>13.029953917050692</v>
      </c>
      <c r="AD8" s="34">
        <f t="shared" si="10"/>
        <v>99.966174298375194</v>
      </c>
      <c r="AE8" s="39">
        <f t="shared" si="11"/>
        <v>86.559999999995085</v>
      </c>
      <c r="AF8" s="14">
        <f t="shared" si="12"/>
        <v>367.87999999999749</v>
      </c>
      <c r="AG8" s="14">
        <f t="shared" si="13"/>
        <v>6.2205000000001291</v>
      </c>
      <c r="AH8" s="39">
        <f t="shared" si="14"/>
        <v>56.550000000000004</v>
      </c>
      <c r="AI8" s="14">
        <f t="shared" si="15"/>
        <v>248.82000000000517</v>
      </c>
      <c r="AJ8" s="3"/>
    </row>
    <row r="9" spans="1:41" ht="20.100000000000001" customHeight="1" x14ac:dyDescent="0.25">
      <c r="A9" s="1"/>
      <c r="B9" s="9" t="s">
        <v>27</v>
      </c>
      <c r="C9" s="10">
        <f>C7-C8</f>
        <v>50</v>
      </c>
      <c r="D9" s="5"/>
      <c r="E9" s="60"/>
      <c r="F9" s="45">
        <v>300</v>
      </c>
      <c r="G9" s="16">
        <v>6.84</v>
      </c>
      <c r="H9" s="16">
        <v>414</v>
      </c>
      <c r="I9" s="54">
        <f t="shared" si="0"/>
        <v>3.0000000000001137</v>
      </c>
      <c r="J9" s="54">
        <f t="shared" si="5"/>
        <v>64.92000000000246</v>
      </c>
      <c r="K9" s="54">
        <f t="shared" si="6"/>
        <v>89.751152073736122</v>
      </c>
      <c r="L9" s="48"/>
      <c r="M9" s="21">
        <v>2.48</v>
      </c>
      <c r="N9" s="44"/>
      <c r="O9" s="44"/>
      <c r="P9" s="16">
        <v>426.2</v>
      </c>
      <c r="Q9" s="48">
        <f t="shared" si="7"/>
        <v>3.4999999999996589</v>
      </c>
      <c r="R9" s="48"/>
      <c r="S9" s="48">
        <f t="shared" si="16"/>
        <v>79.169999999992285</v>
      </c>
      <c r="T9" s="49">
        <f t="shared" si="8"/>
        <v>18.241935483869192</v>
      </c>
      <c r="U9" s="57"/>
      <c r="V9" s="42">
        <f t="shared" si="9"/>
        <v>99.963742690058481</v>
      </c>
      <c r="W9" s="1"/>
      <c r="X9" s="60"/>
      <c r="Y9" s="36">
        <v>150</v>
      </c>
      <c r="Z9" s="38">
        <f t="shared" si="1"/>
        <v>6.84</v>
      </c>
      <c r="AA9" s="48">
        <f t="shared" si="2"/>
        <v>89.751152073736122</v>
      </c>
      <c r="AB9" s="34" t="e">
        <f t="shared" si="3"/>
        <v>#DIV/0!</v>
      </c>
      <c r="AC9" s="48">
        <f t="shared" si="4"/>
        <v>18.241935483869192</v>
      </c>
      <c r="AD9" s="34">
        <f t="shared" si="10"/>
        <v>99.963742690058481</v>
      </c>
      <c r="AE9" s="39">
        <f t="shared" si="11"/>
        <v>64.92000000000246</v>
      </c>
      <c r="AF9" s="14">
        <f t="shared" si="12"/>
        <v>432.79999999999995</v>
      </c>
      <c r="AG9" s="14">
        <f t="shared" si="13"/>
        <v>8.1997499999999359</v>
      </c>
      <c r="AH9" s="39">
        <f t="shared" si="14"/>
        <v>79.169999999992285</v>
      </c>
      <c r="AI9" s="14">
        <f t="shared" si="15"/>
        <v>327.98999999999745</v>
      </c>
      <c r="AJ9" s="3"/>
    </row>
    <row r="10" spans="1:41" ht="20.100000000000001" customHeight="1" x14ac:dyDescent="0.25">
      <c r="A10" s="1"/>
      <c r="B10" s="6"/>
      <c r="C10" s="7"/>
      <c r="D10" s="5"/>
      <c r="E10" s="60"/>
      <c r="F10" s="45">
        <v>360</v>
      </c>
      <c r="G10" s="16">
        <v>6.97</v>
      </c>
      <c r="H10" s="16">
        <v>413.5</v>
      </c>
      <c r="I10" s="54">
        <f t="shared" si="0"/>
        <v>5</v>
      </c>
      <c r="J10" s="54">
        <f t="shared" si="5"/>
        <v>108.2</v>
      </c>
      <c r="K10" s="54">
        <f t="shared" si="6"/>
        <v>149.58525345622121</v>
      </c>
      <c r="L10" s="48"/>
      <c r="M10" s="21">
        <v>2.83</v>
      </c>
      <c r="N10" s="44"/>
      <c r="O10" s="44"/>
      <c r="P10" s="16">
        <v>426.4</v>
      </c>
      <c r="Q10" s="48">
        <f t="shared" si="7"/>
        <v>1.9999999999998863</v>
      </c>
      <c r="R10" s="48"/>
      <c r="S10" s="48">
        <f t="shared" si="16"/>
        <v>45.23999999999743</v>
      </c>
      <c r="T10" s="49">
        <f t="shared" si="8"/>
        <v>10.42396313363996</v>
      </c>
      <c r="U10" s="57"/>
      <c r="V10" s="42">
        <f t="shared" si="9"/>
        <v>99.959397417503581</v>
      </c>
      <c r="W10" s="1"/>
      <c r="X10" s="60"/>
      <c r="Y10" s="36">
        <v>180</v>
      </c>
      <c r="Z10" s="38">
        <f t="shared" si="1"/>
        <v>6.97</v>
      </c>
      <c r="AA10" s="48">
        <f t="shared" si="2"/>
        <v>149.58525345622121</v>
      </c>
      <c r="AB10" s="34" t="e">
        <f t="shared" si="3"/>
        <v>#DIV/0!</v>
      </c>
      <c r="AC10" s="48">
        <f t="shared" si="4"/>
        <v>10.42396313363996</v>
      </c>
      <c r="AD10" s="34">
        <f t="shared" si="10"/>
        <v>99.959397417503581</v>
      </c>
      <c r="AE10" s="39">
        <f t="shared" si="11"/>
        <v>108.2</v>
      </c>
      <c r="AF10" s="14">
        <f t="shared" si="12"/>
        <v>541</v>
      </c>
      <c r="AG10" s="14">
        <f t="shared" si="13"/>
        <v>9.3307499999998722</v>
      </c>
      <c r="AH10" s="39">
        <f t="shared" si="14"/>
        <v>45.23999999999743</v>
      </c>
      <c r="AI10" s="14">
        <f t="shared" si="15"/>
        <v>373.2299999999949</v>
      </c>
      <c r="AJ10" s="3"/>
    </row>
    <row r="11" spans="1:41" ht="20.100000000000001" customHeight="1" x14ac:dyDescent="0.25">
      <c r="A11" s="1"/>
      <c r="B11" s="9" t="s">
        <v>0</v>
      </c>
      <c r="C11" s="10">
        <v>21.64</v>
      </c>
      <c r="D11" s="5"/>
      <c r="E11" s="60"/>
      <c r="F11" s="45">
        <v>420</v>
      </c>
      <c r="G11" s="16">
        <v>7.1</v>
      </c>
      <c r="H11" s="16">
        <v>413.15</v>
      </c>
      <c r="I11" s="54">
        <f t="shared" si="0"/>
        <v>3.5000000000002274</v>
      </c>
      <c r="J11" s="54">
        <f t="shared" si="5"/>
        <v>75.740000000004926</v>
      </c>
      <c r="K11" s="54">
        <f t="shared" si="6"/>
        <v>104.70967741936165</v>
      </c>
      <c r="L11" s="85"/>
      <c r="M11" s="16">
        <v>3.35</v>
      </c>
      <c r="N11" s="44"/>
      <c r="O11" s="44"/>
      <c r="P11" s="16">
        <v>426.7</v>
      </c>
      <c r="Q11" s="54">
        <f t="shared" si="7"/>
        <v>3.0000000000001137</v>
      </c>
      <c r="R11" s="54"/>
      <c r="S11" s="54">
        <f t="shared" si="16"/>
        <v>67.860000000002572</v>
      </c>
      <c r="T11" s="49">
        <f t="shared" si="8"/>
        <v>15.635944700461421</v>
      </c>
      <c r="U11" s="57"/>
      <c r="V11" s="42">
        <f t="shared" si="9"/>
        <v>99.952816901408454</v>
      </c>
      <c r="W11" s="1"/>
      <c r="X11" s="60"/>
      <c r="Y11" s="36">
        <v>210</v>
      </c>
      <c r="Z11" s="38">
        <f t="shared" si="1"/>
        <v>7.1</v>
      </c>
      <c r="AA11" s="48">
        <f t="shared" si="2"/>
        <v>104.70967741936165</v>
      </c>
      <c r="AB11" s="34" t="e">
        <f t="shared" si="3"/>
        <v>#DIV/0!</v>
      </c>
      <c r="AC11" s="48">
        <f t="shared" si="4"/>
        <v>15.635944700461421</v>
      </c>
      <c r="AD11" s="34">
        <f t="shared" si="10"/>
        <v>99.952816901408454</v>
      </c>
      <c r="AE11" s="39">
        <f t="shared" si="11"/>
        <v>75.740000000004926</v>
      </c>
      <c r="AF11" s="14">
        <f t="shared" si="12"/>
        <v>616.7400000000049</v>
      </c>
      <c r="AG11" s="14">
        <f t="shared" si="13"/>
        <v>11.027249999999936</v>
      </c>
      <c r="AH11" s="39">
        <f t="shared" si="14"/>
        <v>67.860000000002572</v>
      </c>
      <c r="AI11" s="14">
        <f t="shared" si="15"/>
        <v>441.08999999999747</v>
      </c>
      <c r="AJ11" s="3"/>
    </row>
    <row r="12" spans="1:41" ht="20.100000000000001" customHeight="1" x14ac:dyDescent="0.25">
      <c r="A12" s="1"/>
      <c r="B12" s="9" t="s">
        <v>1</v>
      </c>
      <c r="C12" s="10">
        <v>22.62</v>
      </c>
      <c r="D12" s="5"/>
      <c r="E12" s="60"/>
      <c r="F12" s="45">
        <v>480</v>
      </c>
      <c r="G12" s="16">
        <v>7.25</v>
      </c>
      <c r="H12" s="16">
        <v>412.6</v>
      </c>
      <c r="I12" s="54">
        <f t="shared" si="0"/>
        <v>5.4999999999995453</v>
      </c>
      <c r="J12" s="54">
        <f t="shared" si="5"/>
        <v>119.01999999999016</v>
      </c>
      <c r="K12" s="54">
        <f t="shared" si="6"/>
        <v>164.54377880182972</v>
      </c>
      <c r="L12" s="86"/>
      <c r="M12" s="16">
        <v>3.86</v>
      </c>
      <c r="N12" s="44"/>
      <c r="O12" s="44"/>
      <c r="P12" s="16">
        <v>426.95</v>
      </c>
      <c r="Q12" s="54">
        <f t="shared" si="7"/>
        <v>2.5</v>
      </c>
      <c r="R12" s="54"/>
      <c r="S12" s="54">
        <f t="shared" si="16"/>
        <v>56.550000000000004</v>
      </c>
      <c r="T12" s="49">
        <f t="shared" si="8"/>
        <v>13.029953917050692</v>
      </c>
      <c r="U12" s="57"/>
      <c r="V12" s="42">
        <f t="shared" si="9"/>
        <v>99.946758620689664</v>
      </c>
      <c r="W12" s="1"/>
      <c r="X12" s="60"/>
      <c r="Y12" s="36">
        <v>240</v>
      </c>
      <c r="Z12" s="38">
        <f t="shared" si="1"/>
        <v>7.25</v>
      </c>
      <c r="AA12" s="48">
        <f t="shared" si="2"/>
        <v>164.54377880182972</v>
      </c>
      <c r="AB12" s="34" t="e">
        <f t="shared" si="3"/>
        <v>#DIV/0!</v>
      </c>
      <c r="AC12" s="48">
        <f t="shared" si="4"/>
        <v>13.029953917050692</v>
      </c>
      <c r="AD12" s="34">
        <f t="shared" si="10"/>
        <v>99.946758620689664</v>
      </c>
      <c r="AE12" s="39">
        <f t="shared" si="11"/>
        <v>119.01999999999016</v>
      </c>
      <c r="AF12" s="14">
        <f t="shared" si="12"/>
        <v>735.7599999999951</v>
      </c>
      <c r="AG12" s="14">
        <f t="shared" si="13"/>
        <v>12.440999999999937</v>
      </c>
      <c r="AH12" s="39">
        <f t="shared" si="14"/>
        <v>56.550000000000004</v>
      </c>
      <c r="AI12" s="14">
        <f t="shared" si="15"/>
        <v>497.63999999999749</v>
      </c>
      <c r="AJ12" s="3"/>
    </row>
    <row r="13" spans="1:41" ht="20.100000000000001" customHeight="1" x14ac:dyDescent="0.25">
      <c r="A13" s="1"/>
      <c r="B13" s="6"/>
      <c r="C13" s="7"/>
      <c r="D13" s="5"/>
      <c r="E13" s="64"/>
      <c r="F13" s="65"/>
      <c r="G13" s="66"/>
      <c r="H13" s="66"/>
      <c r="I13" s="67"/>
      <c r="J13" s="67"/>
      <c r="K13" s="67"/>
      <c r="L13" s="67"/>
      <c r="M13" s="66"/>
      <c r="N13" s="66"/>
      <c r="O13" s="66"/>
      <c r="P13" s="66"/>
      <c r="Q13" s="67"/>
      <c r="R13" s="67"/>
      <c r="S13" s="67"/>
      <c r="T13" s="54">
        <f>AVERAGE(T5:T12)</f>
        <v>14.332949308755685</v>
      </c>
      <c r="U13" s="69"/>
      <c r="V13" s="43"/>
      <c r="W13" s="1"/>
      <c r="X13" s="60"/>
      <c r="Y13" s="36">
        <v>270</v>
      </c>
      <c r="Z13" s="38" t="e">
        <f t="shared" si="1"/>
        <v>#DIV/0!</v>
      </c>
      <c r="AA13" s="48" t="e">
        <f t="shared" si="2"/>
        <v>#DIV/0!</v>
      </c>
      <c r="AB13" s="34" t="e">
        <f t="shared" si="3"/>
        <v>#DIV/0!</v>
      </c>
      <c r="AC13" s="48">
        <f t="shared" si="4"/>
        <v>14.332949308755685</v>
      </c>
      <c r="AD13" s="81" t="e">
        <f t="shared" si="10"/>
        <v>#DIV/0!</v>
      </c>
      <c r="AE13" s="84"/>
      <c r="AF13" s="19"/>
      <c r="AG13" s="19"/>
      <c r="AH13" s="84"/>
      <c r="AI13" s="19"/>
      <c r="AJ13" s="3"/>
    </row>
    <row r="14" spans="1:41" ht="20.100000000000001" customHeight="1" x14ac:dyDescent="0.25">
      <c r="A14" s="1"/>
      <c r="B14" s="9" t="s">
        <v>3</v>
      </c>
      <c r="C14" s="10">
        <v>600</v>
      </c>
      <c r="D14" s="5"/>
      <c r="E14" s="64"/>
      <c r="F14" s="65"/>
      <c r="G14" s="66"/>
      <c r="H14" s="66"/>
      <c r="I14" s="67"/>
      <c r="J14" s="67"/>
      <c r="K14" s="67"/>
      <c r="L14" s="67"/>
      <c r="M14" s="66"/>
      <c r="N14" s="66"/>
      <c r="O14" s="66"/>
      <c r="P14" s="66"/>
      <c r="Q14" s="67"/>
      <c r="R14" s="67"/>
      <c r="S14" s="67"/>
      <c r="T14" s="67"/>
      <c r="U14" s="70"/>
      <c r="V14" s="43"/>
      <c r="W14" s="1"/>
      <c r="X14" s="60"/>
      <c r="Y14" s="36">
        <v>300</v>
      </c>
      <c r="Z14" s="38" t="e">
        <f t="shared" si="1"/>
        <v>#DIV/0!</v>
      </c>
      <c r="AA14" s="48" t="e">
        <f t="shared" si="2"/>
        <v>#DIV/0!</v>
      </c>
      <c r="AB14" s="34" t="e">
        <f t="shared" si="3"/>
        <v>#DIV/0!</v>
      </c>
      <c r="AC14" s="48" t="e">
        <f t="shared" si="4"/>
        <v>#DIV/0!</v>
      </c>
      <c r="AD14" s="81" t="e">
        <f t="shared" si="10"/>
        <v>#DIV/0!</v>
      </c>
      <c r="AE14" s="84"/>
      <c r="AF14" s="19"/>
      <c r="AG14" s="19"/>
      <c r="AH14" s="84"/>
      <c r="AI14" s="19"/>
      <c r="AJ14" s="3"/>
    </row>
    <row r="15" spans="1:41" ht="20.100000000000001" customHeight="1" x14ac:dyDescent="0.25">
      <c r="A15" s="1"/>
      <c r="B15" s="9" t="s">
        <v>4</v>
      </c>
      <c r="C15" s="10">
        <v>600</v>
      </c>
      <c r="D15" s="5"/>
      <c r="E15" s="64"/>
      <c r="F15" s="65"/>
      <c r="G15" s="66"/>
      <c r="H15" s="66"/>
      <c r="I15" s="67"/>
      <c r="J15" s="67"/>
      <c r="K15" s="67"/>
      <c r="L15" s="67"/>
      <c r="M15" s="66"/>
      <c r="N15" s="66"/>
      <c r="O15" s="66"/>
      <c r="P15" s="66"/>
      <c r="Q15" s="67"/>
      <c r="R15" s="67"/>
      <c r="S15" s="67"/>
      <c r="T15" s="67"/>
      <c r="U15" s="70"/>
      <c r="V15" s="43"/>
      <c r="W15" s="1"/>
      <c r="X15" s="60"/>
      <c r="Y15" s="36">
        <v>330</v>
      </c>
      <c r="Z15" s="38" t="e">
        <f t="shared" si="1"/>
        <v>#DIV/0!</v>
      </c>
      <c r="AA15" s="48" t="e">
        <f t="shared" si="2"/>
        <v>#DIV/0!</v>
      </c>
      <c r="AB15" s="34" t="e">
        <f t="shared" si="3"/>
        <v>#DIV/0!</v>
      </c>
      <c r="AC15" s="48" t="e">
        <f t="shared" si="4"/>
        <v>#DIV/0!</v>
      </c>
      <c r="AD15" s="81" t="e">
        <f t="shared" si="10"/>
        <v>#DIV/0!</v>
      </c>
      <c r="AE15" s="84"/>
      <c r="AF15" s="19"/>
      <c r="AG15" s="19"/>
      <c r="AH15" s="84"/>
      <c r="AI15" s="19"/>
      <c r="AJ15" s="3"/>
    </row>
    <row r="16" spans="1:41" ht="20.100000000000001" customHeight="1" x14ac:dyDescent="0.25">
      <c r="A16" s="1"/>
      <c r="B16" s="6"/>
      <c r="C16" s="7"/>
      <c r="D16" s="7"/>
      <c r="E16" s="64"/>
      <c r="F16" s="65"/>
      <c r="G16" s="66"/>
      <c r="H16" s="66"/>
      <c r="I16" s="67"/>
      <c r="J16" s="67"/>
      <c r="K16" s="67"/>
      <c r="L16" s="67"/>
      <c r="M16" s="66"/>
      <c r="N16" s="66"/>
      <c r="O16" s="66"/>
      <c r="P16" s="66"/>
      <c r="Q16" s="67"/>
      <c r="R16" s="67"/>
      <c r="S16" s="67"/>
      <c r="T16" s="67"/>
      <c r="U16" s="70"/>
      <c r="V16" s="43"/>
      <c r="W16" s="1"/>
      <c r="X16" s="60"/>
      <c r="Y16" s="36">
        <v>360</v>
      </c>
      <c r="Z16" s="38" t="e">
        <f t="shared" si="1"/>
        <v>#DIV/0!</v>
      </c>
      <c r="AA16" s="48" t="e">
        <f t="shared" si="2"/>
        <v>#DIV/0!</v>
      </c>
      <c r="AB16" s="34" t="e">
        <f t="shared" si="3"/>
        <v>#DIV/0!</v>
      </c>
      <c r="AC16" s="48" t="e">
        <f t="shared" si="4"/>
        <v>#DIV/0!</v>
      </c>
      <c r="AD16" s="81" t="e">
        <f t="shared" si="10"/>
        <v>#DIV/0!</v>
      </c>
      <c r="AE16" s="84"/>
      <c r="AF16" s="19"/>
      <c r="AG16" s="19"/>
      <c r="AH16" s="84"/>
      <c r="AI16" s="19"/>
      <c r="AJ16" s="3"/>
    </row>
    <row r="17" spans="1:41" ht="20.100000000000001" customHeight="1" x14ac:dyDescent="0.25">
      <c r="A17" s="1"/>
      <c r="B17" s="9" t="s">
        <v>5</v>
      </c>
      <c r="C17" s="10">
        <v>130</v>
      </c>
      <c r="D17" s="5"/>
      <c r="E17" s="64"/>
      <c r="F17" s="65"/>
      <c r="G17" s="66"/>
      <c r="H17" s="66"/>
      <c r="I17" s="67"/>
      <c r="J17" s="67"/>
      <c r="K17" s="67"/>
      <c r="L17" s="67"/>
      <c r="M17" s="66"/>
      <c r="N17" s="66"/>
      <c r="O17" s="66"/>
      <c r="P17" s="66"/>
      <c r="Q17" s="67"/>
      <c r="R17" s="67"/>
      <c r="S17" s="67"/>
      <c r="T17" s="67"/>
      <c r="U17" s="70"/>
      <c r="V17" s="43"/>
      <c r="W17" s="1"/>
      <c r="X17" s="60"/>
      <c r="Y17" s="36">
        <v>390</v>
      </c>
      <c r="Z17" s="38" t="e">
        <f t="shared" si="1"/>
        <v>#DIV/0!</v>
      </c>
      <c r="AA17" s="48" t="e">
        <f t="shared" si="2"/>
        <v>#DIV/0!</v>
      </c>
      <c r="AB17" s="34" t="e">
        <f t="shared" si="3"/>
        <v>#DIV/0!</v>
      </c>
      <c r="AC17" s="48" t="e">
        <f t="shared" si="4"/>
        <v>#DIV/0!</v>
      </c>
      <c r="AD17" s="81" t="e">
        <f t="shared" si="10"/>
        <v>#DIV/0!</v>
      </c>
      <c r="AE17" s="84"/>
      <c r="AF17" s="19"/>
      <c r="AG17" s="19"/>
      <c r="AH17" s="84"/>
      <c r="AI17" s="19"/>
      <c r="AJ17" s="3"/>
    </row>
    <row r="18" spans="1:41" ht="20.100000000000001" customHeight="1" x14ac:dyDescent="0.25">
      <c r="A18" s="1"/>
      <c r="B18" s="9" t="s">
        <v>6</v>
      </c>
      <c r="C18" s="10">
        <v>130</v>
      </c>
      <c r="D18" s="5"/>
      <c r="E18" s="64"/>
      <c r="F18" s="65"/>
      <c r="G18" s="66"/>
      <c r="H18" s="66"/>
      <c r="I18" s="67"/>
      <c r="J18" s="67"/>
      <c r="K18" s="67"/>
      <c r="L18" s="67"/>
      <c r="M18" s="66"/>
      <c r="N18" s="66"/>
      <c r="O18" s="66"/>
      <c r="P18" s="66"/>
      <c r="Q18" s="67"/>
      <c r="R18" s="67"/>
      <c r="S18" s="67"/>
      <c r="T18" s="67"/>
      <c r="U18" s="70"/>
      <c r="V18" s="43"/>
      <c r="W18" s="1"/>
      <c r="X18" s="60"/>
      <c r="Y18" s="36">
        <v>420</v>
      </c>
      <c r="Z18" s="38" t="e">
        <f t="shared" si="1"/>
        <v>#DIV/0!</v>
      </c>
      <c r="AA18" s="48" t="e">
        <f t="shared" si="2"/>
        <v>#DIV/0!</v>
      </c>
      <c r="AB18" s="34" t="e">
        <f t="shared" si="3"/>
        <v>#DIV/0!</v>
      </c>
      <c r="AC18" s="48" t="e">
        <f t="shared" si="4"/>
        <v>#DIV/0!</v>
      </c>
      <c r="AD18" s="81" t="e">
        <f t="shared" si="10"/>
        <v>#DIV/0!</v>
      </c>
      <c r="AE18" s="84"/>
      <c r="AF18" s="19"/>
      <c r="AG18" s="19"/>
      <c r="AH18" s="84"/>
      <c r="AI18" s="19"/>
      <c r="AJ18" s="3"/>
    </row>
    <row r="19" spans="1:41" ht="20.100000000000001" customHeight="1" x14ac:dyDescent="0.2">
      <c r="A19" s="1"/>
      <c r="B19" s="1"/>
      <c r="C19" s="1"/>
      <c r="D19" s="1"/>
      <c r="E19" s="64"/>
      <c r="F19" s="65"/>
      <c r="G19" s="66"/>
      <c r="H19" s="66"/>
      <c r="I19" s="67"/>
      <c r="J19" s="67"/>
      <c r="K19" s="67"/>
      <c r="L19" s="67"/>
      <c r="M19" s="66"/>
      <c r="N19" s="66"/>
      <c r="O19" s="66"/>
      <c r="P19" s="66"/>
      <c r="Q19" s="67"/>
      <c r="R19" s="67"/>
      <c r="S19" s="67"/>
      <c r="T19" s="67"/>
      <c r="U19" s="70"/>
      <c r="V19" s="43"/>
      <c r="W19" s="1"/>
      <c r="X19" s="60"/>
      <c r="Y19" s="36">
        <v>450</v>
      </c>
      <c r="Z19" s="38" t="e">
        <f t="shared" si="1"/>
        <v>#DIV/0!</v>
      </c>
      <c r="AA19" s="48" t="e">
        <f t="shared" si="2"/>
        <v>#DIV/0!</v>
      </c>
      <c r="AB19" s="34" t="e">
        <f t="shared" si="3"/>
        <v>#DIV/0!</v>
      </c>
      <c r="AC19" s="48" t="e">
        <f t="shared" si="4"/>
        <v>#DIV/0!</v>
      </c>
      <c r="AD19" s="81" t="e">
        <f t="shared" si="10"/>
        <v>#DIV/0!</v>
      </c>
      <c r="AE19" s="84"/>
      <c r="AF19" s="19"/>
      <c r="AG19" s="19"/>
      <c r="AH19" s="84"/>
      <c r="AI19" s="19"/>
      <c r="AJ19" s="3"/>
    </row>
    <row r="20" spans="1:41" ht="20.100000000000001" customHeight="1" x14ac:dyDescent="0.2">
      <c r="A20" s="1"/>
      <c r="B20" s="55" t="s">
        <v>14</v>
      </c>
      <c r="C20" s="61" t="s">
        <v>52</v>
      </c>
      <c r="D20" s="1"/>
      <c r="E20" s="64"/>
      <c r="F20" s="65"/>
      <c r="G20" s="66"/>
      <c r="H20" s="66"/>
      <c r="I20" s="67"/>
      <c r="J20" s="67"/>
      <c r="K20" s="67"/>
      <c r="L20" s="67"/>
      <c r="M20" s="66"/>
      <c r="N20" s="66"/>
      <c r="O20" s="66"/>
      <c r="P20" s="66"/>
      <c r="Q20" s="67"/>
      <c r="R20" s="67"/>
      <c r="S20" s="67"/>
      <c r="T20" s="67"/>
      <c r="U20" s="70"/>
      <c r="V20" s="43"/>
      <c r="W20" s="1"/>
      <c r="X20" s="60"/>
      <c r="Y20" s="36">
        <v>480</v>
      </c>
      <c r="Z20" s="38" t="e">
        <f t="shared" si="1"/>
        <v>#DIV/0!</v>
      </c>
      <c r="AA20" s="48" t="e">
        <f t="shared" si="2"/>
        <v>#DIV/0!</v>
      </c>
      <c r="AB20" s="34" t="e">
        <f t="shared" si="3"/>
        <v>#DIV/0!</v>
      </c>
      <c r="AC20" s="48" t="e">
        <f t="shared" si="4"/>
        <v>#DIV/0!</v>
      </c>
      <c r="AD20" s="81" t="e">
        <f t="shared" si="10"/>
        <v>#DIV/0!</v>
      </c>
      <c r="AE20" s="84"/>
      <c r="AF20" s="19"/>
      <c r="AG20" s="19"/>
      <c r="AH20" s="84"/>
      <c r="AI20" s="19"/>
      <c r="AJ20" s="3"/>
    </row>
    <row r="21" spans="1:41" ht="20.100000000000001" customHeight="1" x14ac:dyDescent="0.2">
      <c r="A21" s="1"/>
      <c r="B21" s="55"/>
      <c r="C21" s="62"/>
      <c r="D21" s="1"/>
      <c r="E21" s="64"/>
      <c r="F21" s="65"/>
      <c r="G21" s="66"/>
      <c r="H21" s="66"/>
      <c r="I21" s="67"/>
      <c r="J21" s="67"/>
      <c r="K21" s="67"/>
      <c r="L21" s="67"/>
      <c r="M21" s="66"/>
      <c r="N21" s="66"/>
      <c r="O21" s="66"/>
      <c r="P21" s="66"/>
      <c r="Q21" s="67"/>
      <c r="R21" s="67"/>
      <c r="S21" s="67"/>
      <c r="T21" s="67"/>
      <c r="U21" s="70"/>
      <c r="V21" s="43"/>
      <c r="W21" s="1"/>
      <c r="X21" s="60"/>
      <c r="Y21" s="36">
        <v>510</v>
      </c>
      <c r="Z21" s="38" t="e">
        <f t="shared" si="1"/>
        <v>#DIV/0!</v>
      </c>
      <c r="AA21" s="48" t="e">
        <f t="shared" si="2"/>
        <v>#DIV/0!</v>
      </c>
      <c r="AB21" s="34" t="e">
        <f t="shared" si="3"/>
        <v>#DIV/0!</v>
      </c>
      <c r="AC21" s="48" t="e">
        <f t="shared" si="4"/>
        <v>#DIV/0!</v>
      </c>
      <c r="AD21" s="81" t="e">
        <f t="shared" si="10"/>
        <v>#DIV/0!</v>
      </c>
      <c r="AE21" s="84"/>
      <c r="AF21" s="19"/>
      <c r="AG21" s="19"/>
      <c r="AH21" s="84"/>
      <c r="AI21" s="19"/>
      <c r="AJ21" s="3"/>
    </row>
    <row r="22" spans="1:41" ht="20.100000000000001" customHeight="1" x14ac:dyDescent="0.2">
      <c r="A22" s="1"/>
      <c r="B22" s="1"/>
      <c r="C22" s="1"/>
      <c r="D22" s="1"/>
      <c r="E22" s="64"/>
      <c r="F22" s="65"/>
      <c r="G22" s="66"/>
      <c r="H22" s="66"/>
      <c r="I22" s="67"/>
      <c r="J22" s="67"/>
      <c r="K22" s="67"/>
      <c r="L22" s="67"/>
      <c r="M22" s="66"/>
      <c r="N22" s="66"/>
      <c r="O22" s="66"/>
      <c r="P22" s="66"/>
      <c r="Q22" s="67"/>
      <c r="R22" s="67"/>
      <c r="S22" s="67"/>
      <c r="T22" s="67"/>
      <c r="U22" s="71"/>
      <c r="V22" s="43"/>
      <c r="W22" s="1"/>
      <c r="X22" s="60"/>
      <c r="Y22" s="36">
        <v>540</v>
      </c>
      <c r="Z22" s="38" t="e">
        <f t="shared" si="1"/>
        <v>#DIV/0!</v>
      </c>
      <c r="AA22" s="48" t="e">
        <f t="shared" si="2"/>
        <v>#DIV/0!</v>
      </c>
      <c r="AB22" s="34" t="e">
        <f t="shared" si="3"/>
        <v>#DIV/0!</v>
      </c>
      <c r="AC22" s="48" t="e">
        <f t="shared" si="4"/>
        <v>#DIV/0!</v>
      </c>
      <c r="AD22" s="81" t="e">
        <f t="shared" si="10"/>
        <v>#DIV/0!</v>
      </c>
      <c r="AE22" s="84"/>
      <c r="AF22" s="19"/>
      <c r="AG22" s="19"/>
      <c r="AH22" s="84"/>
      <c r="AI22" s="19"/>
      <c r="AJ22" s="3"/>
    </row>
    <row r="23" spans="1:41" ht="20.100000000000001" customHeight="1" x14ac:dyDescent="0.25">
      <c r="A23" s="1"/>
      <c r="B23" s="18" t="s">
        <v>30</v>
      </c>
      <c r="C23" s="14">
        <v>4000</v>
      </c>
      <c r="D23" s="2"/>
      <c r="E23" s="64"/>
      <c r="F23" s="65"/>
      <c r="G23" s="68"/>
      <c r="H23" s="68"/>
      <c r="I23" s="67"/>
      <c r="J23" s="67"/>
      <c r="K23" s="67"/>
      <c r="L23" s="68"/>
      <c r="M23" s="68"/>
      <c r="N23" s="66"/>
      <c r="O23" s="66"/>
      <c r="P23" s="68"/>
      <c r="Q23" s="67"/>
      <c r="R23" s="68"/>
      <c r="S23" s="67"/>
      <c r="T23" s="67"/>
      <c r="U23" s="72"/>
      <c r="V23" s="43"/>
      <c r="X23" s="35"/>
      <c r="Y23" s="36">
        <v>570</v>
      </c>
      <c r="Z23" s="35"/>
      <c r="AA23" s="35"/>
      <c r="AB23" s="35"/>
      <c r="AC23" s="35"/>
      <c r="AD23" s="82"/>
      <c r="AE23" s="84"/>
      <c r="AF23" s="19"/>
      <c r="AG23" s="19"/>
      <c r="AH23" s="84"/>
      <c r="AI23" s="19"/>
      <c r="AJ23" s="3"/>
    </row>
    <row r="24" spans="1:41" ht="20.100000000000001" customHeight="1" x14ac:dyDescent="0.2">
      <c r="A24" s="1"/>
      <c r="B24" s="1"/>
      <c r="C24" s="1"/>
      <c r="D24" s="1"/>
      <c r="E24" s="64"/>
      <c r="F24" s="65"/>
      <c r="G24" s="68"/>
      <c r="H24" s="68"/>
      <c r="I24" s="67"/>
      <c r="J24" s="67"/>
      <c r="K24" s="67"/>
      <c r="L24" s="68"/>
      <c r="M24" s="68"/>
      <c r="N24" s="66"/>
      <c r="O24" s="66"/>
      <c r="P24" s="68"/>
      <c r="Q24" s="67"/>
      <c r="R24" s="68"/>
      <c r="S24" s="67"/>
      <c r="T24" s="67"/>
      <c r="U24" s="72"/>
      <c r="V24" s="43"/>
      <c r="W24" s="1"/>
      <c r="X24" s="33"/>
      <c r="Y24" s="36">
        <v>600</v>
      </c>
      <c r="Z24" s="33"/>
      <c r="AA24" s="33"/>
      <c r="AB24" s="33"/>
      <c r="AC24" s="33"/>
      <c r="AD24" s="83"/>
      <c r="AE24" s="84"/>
      <c r="AF24" s="19"/>
      <c r="AG24" s="19"/>
      <c r="AH24" s="84"/>
      <c r="AI24" s="19"/>
      <c r="AJ24" s="1"/>
      <c r="AK24" s="1"/>
      <c r="AL24" s="3"/>
      <c r="AM24" s="3"/>
      <c r="AN24" s="3"/>
      <c r="AO24" s="3"/>
    </row>
    <row r="25" spans="1:41" ht="15.75" x14ac:dyDescent="0.2">
      <c r="A25" s="1"/>
      <c r="B25" s="1"/>
      <c r="C25" s="1"/>
      <c r="D25" s="1"/>
      <c r="E25" s="64"/>
      <c r="F25" s="65"/>
      <c r="G25" s="68"/>
      <c r="H25" s="68"/>
      <c r="I25" s="67"/>
      <c r="J25" s="67"/>
      <c r="K25" s="67"/>
      <c r="L25" s="68"/>
      <c r="M25" s="68"/>
      <c r="N25" s="66"/>
      <c r="O25" s="66"/>
      <c r="P25" s="68"/>
      <c r="Q25" s="67"/>
      <c r="R25" s="68"/>
      <c r="S25" s="67"/>
      <c r="T25" s="67"/>
      <c r="U25" s="72"/>
      <c r="V25" s="43"/>
      <c r="W25" s="1"/>
      <c r="X25" s="33"/>
      <c r="Y25" s="36">
        <v>630</v>
      </c>
      <c r="Z25" s="33"/>
      <c r="AA25" s="33"/>
      <c r="AB25" s="33"/>
      <c r="AC25" s="33"/>
      <c r="AD25" s="83"/>
      <c r="AE25" s="84"/>
      <c r="AF25" s="19"/>
      <c r="AG25" s="19"/>
      <c r="AH25" s="84"/>
      <c r="AI25" s="19"/>
      <c r="AJ25" s="1"/>
      <c r="AK25" s="1"/>
      <c r="AL25" s="3"/>
      <c r="AM25" s="3"/>
      <c r="AN25" s="3"/>
      <c r="AO25" s="3"/>
    </row>
    <row r="26" spans="1:41" ht="15.75" x14ac:dyDescent="0.2">
      <c r="A26" s="1"/>
      <c r="B26" s="1"/>
      <c r="C26" s="1"/>
      <c r="D26" s="2"/>
      <c r="E26" s="64"/>
      <c r="F26" s="65"/>
      <c r="G26" s="67"/>
      <c r="H26" s="67"/>
      <c r="I26" s="67"/>
      <c r="J26" s="67"/>
      <c r="K26" s="67"/>
      <c r="L26" s="67"/>
      <c r="M26" s="67"/>
      <c r="N26" s="66"/>
      <c r="O26" s="66"/>
      <c r="P26" s="67"/>
      <c r="Q26" s="67"/>
      <c r="R26" s="67"/>
      <c r="S26" s="67"/>
      <c r="T26" s="67"/>
      <c r="U26" s="73"/>
      <c r="V26" s="43"/>
      <c r="W26" s="1"/>
      <c r="X26" s="35"/>
      <c r="Y26" s="36">
        <v>660</v>
      </c>
      <c r="Z26" s="35"/>
      <c r="AA26" s="35"/>
      <c r="AB26" s="35"/>
      <c r="AC26" s="35"/>
      <c r="AD26" s="82"/>
      <c r="AE26" s="84"/>
      <c r="AF26" s="19"/>
      <c r="AG26" s="19"/>
      <c r="AH26" s="84"/>
      <c r="AI26" s="19"/>
      <c r="AJ26" s="1"/>
      <c r="AK26" s="1"/>
      <c r="AL26" s="3"/>
      <c r="AM26" s="3"/>
      <c r="AN26" s="3"/>
      <c r="AO26" s="3"/>
    </row>
    <row r="27" spans="1:41" ht="15.75" x14ac:dyDescent="0.25">
      <c r="A27" s="1"/>
      <c r="B27" s="1"/>
      <c r="C27" s="1"/>
      <c r="D27" s="2"/>
      <c r="E27" s="64"/>
      <c r="F27" s="65"/>
      <c r="G27" s="67"/>
      <c r="H27" s="67"/>
      <c r="I27" s="67"/>
      <c r="J27" s="67"/>
      <c r="K27" s="67"/>
      <c r="L27" s="67"/>
      <c r="M27" s="67"/>
      <c r="N27" s="66"/>
      <c r="O27" s="66"/>
      <c r="P27" s="67"/>
      <c r="Q27" s="67"/>
      <c r="R27" s="67"/>
      <c r="S27" s="67"/>
      <c r="T27" s="67"/>
      <c r="U27" s="74"/>
      <c r="V27" s="43"/>
      <c r="W27" s="1"/>
      <c r="X27" s="35"/>
      <c r="Y27" s="36">
        <v>690</v>
      </c>
      <c r="Z27" s="35"/>
      <c r="AA27" s="35"/>
      <c r="AB27" s="35"/>
      <c r="AC27" s="35"/>
      <c r="AD27" s="82"/>
      <c r="AE27" s="84"/>
      <c r="AF27" s="19"/>
      <c r="AG27" s="19"/>
      <c r="AH27" s="84"/>
      <c r="AI27" s="19"/>
      <c r="AJ27" s="1"/>
      <c r="AK27" s="1"/>
      <c r="AL27" s="3"/>
      <c r="AM27" s="3"/>
      <c r="AN27" s="3"/>
      <c r="AO27" s="3"/>
    </row>
    <row r="28" spans="1:41" ht="15.75" x14ac:dyDescent="0.2">
      <c r="A28" s="1"/>
      <c r="B28" s="1"/>
      <c r="C28" s="1"/>
      <c r="D28" s="2"/>
      <c r="E28" s="64"/>
      <c r="F28" s="65"/>
      <c r="G28" s="66"/>
      <c r="H28" s="66"/>
      <c r="I28" s="67"/>
      <c r="J28" s="67"/>
      <c r="K28" s="67"/>
      <c r="L28" s="67"/>
      <c r="M28" s="66"/>
      <c r="N28" s="66"/>
      <c r="O28" s="66"/>
      <c r="P28" s="66"/>
      <c r="Q28" s="67"/>
      <c r="R28" s="67"/>
      <c r="S28" s="67"/>
      <c r="T28" s="67"/>
      <c r="U28" s="71"/>
      <c r="V28" s="43"/>
      <c r="W28" s="1"/>
      <c r="X28" s="35"/>
      <c r="Y28" s="36">
        <v>720</v>
      </c>
      <c r="Z28" s="35"/>
      <c r="AA28" s="35"/>
      <c r="AB28" s="35"/>
      <c r="AC28" s="35"/>
      <c r="AD28" s="82"/>
      <c r="AE28" s="84"/>
      <c r="AF28" s="19"/>
      <c r="AG28" s="19"/>
      <c r="AH28" s="84"/>
      <c r="AI28" s="19"/>
      <c r="AJ28" s="1"/>
      <c r="AK28" s="1"/>
      <c r="AL28" s="3"/>
      <c r="AM28" s="3"/>
      <c r="AN28" s="3"/>
      <c r="AO28" s="3"/>
    </row>
    <row r="29" spans="1:41" ht="15.75" x14ac:dyDescent="0.2">
      <c r="A29" s="1"/>
      <c r="B29" s="1"/>
      <c r="C29" s="1"/>
      <c r="D29" s="2"/>
      <c r="E29" s="64"/>
      <c r="F29" s="65"/>
      <c r="G29" s="29"/>
      <c r="H29" s="29"/>
      <c r="I29" s="11"/>
      <c r="J29" s="11"/>
      <c r="K29" s="11"/>
      <c r="L29" s="11"/>
      <c r="M29" s="29"/>
      <c r="N29" s="29"/>
      <c r="O29" s="29"/>
      <c r="P29" s="29"/>
      <c r="Q29" s="11"/>
      <c r="R29" s="11"/>
      <c r="S29" s="11"/>
      <c r="T29" s="11"/>
      <c r="U29" s="75"/>
      <c r="V29" s="43"/>
      <c r="W29" s="1"/>
      <c r="X29" s="35"/>
      <c r="Y29" s="36">
        <v>750</v>
      </c>
      <c r="Z29" s="35"/>
      <c r="AA29" s="35"/>
      <c r="AB29" s="35"/>
      <c r="AC29" s="35"/>
      <c r="AD29" s="82"/>
      <c r="AE29" s="84"/>
      <c r="AF29" s="19"/>
      <c r="AG29" s="19"/>
      <c r="AH29" s="84"/>
      <c r="AI29" s="19"/>
      <c r="AJ29" s="1"/>
      <c r="AK29" s="1"/>
      <c r="AL29" s="3"/>
      <c r="AM29" s="3"/>
      <c r="AN29" s="3"/>
      <c r="AO29" s="3"/>
    </row>
    <row r="30" spans="1:41" ht="15.75" x14ac:dyDescent="0.2">
      <c r="A30" s="1"/>
      <c r="B30" s="1"/>
      <c r="C30" s="1"/>
      <c r="D30" s="2"/>
      <c r="E30" s="64"/>
      <c r="F30" s="65"/>
      <c r="G30" s="29"/>
      <c r="H30" s="29"/>
      <c r="I30" s="11"/>
      <c r="J30" s="11"/>
      <c r="K30" s="11"/>
      <c r="L30" s="11"/>
      <c r="M30" s="29"/>
      <c r="N30" s="29"/>
      <c r="O30" s="29"/>
      <c r="P30" s="29"/>
      <c r="Q30" s="11"/>
      <c r="R30" s="11"/>
      <c r="S30" s="11"/>
      <c r="T30" s="11"/>
      <c r="U30" s="75"/>
      <c r="V30" s="43"/>
      <c r="W30" s="1"/>
      <c r="X30" s="35"/>
      <c r="Y30" s="36">
        <v>780</v>
      </c>
      <c r="Z30" s="35"/>
      <c r="AA30" s="35"/>
      <c r="AB30" s="35"/>
      <c r="AC30" s="35"/>
      <c r="AD30" s="82"/>
      <c r="AE30" s="84"/>
      <c r="AF30" s="19"/>
      <c r="AG30" s="19"/>
      <c r="AH30" s="84"/>
      <c r="AI30" s="19"/>
      <c r="AJ30" s="1"/>
      <c r="AK30" s="1"/>
      <c r="AL30" s="3"/>
      <c r="AM30" s="3"/>
      <c r="AN30" s="3"/>
      <c r="AO30" s="3"/>
    </row>
    <row r="31" spans="1:41" ht="15.75" x14ac:dyDescent="0.2">
      <c r="A31" s="1"/>
      <c r="B31" s="1"/>
      <c r="C31" s="1"/>
      <c r="D31" s="2"/>
      <c r="E31" s="64"/>
      <c r="F31" s="65"/>
      <c r="G31" s="29"/>
      <c r="H31" s="29"/>
      <c r="I31" s="11"/>
      <c r="J31" s="11"/>
      <c r="K31" s="11"/>
      <c r="L31" s="11"/>
      <c r="M31" s="29"/>
      <c r="N31" s="29"/>
      <c r="O31" s="29"/>
      <c r="P31" s="29"/>
      <c r="Q31" s="11"/>
      <c r="R31" s="11"/>
      <c r="S31" s="11"/>
      <c r="T31" s="11"/>
      <c r="U31" s="75"/>
      <c r="V31" s="43"/>
      <c r="W31" s="1"/>
      <c r="X31" s="35"/>
      <c r="Y31" s="36">
        <v>810</v>
      </c>
      <c r="Z31" s="35"/>
      <c r="AA31" s="35"/>
      <c r="AB31" s="35"/>
      <c r="AC31" s="35"/>
      <c r="AD31" s="82"/>
      <c r="AE31" s="84"/>
      <c r="AF31" s="19"/>
      <c r="AG31" s="19"/>
      <c r="AH31" s="84"/>
      <c r="AI31" s="19"/>
      <c r="AJ31" s="1"/>
      <c r="AK31" s="1"/>
      <c r="AL31" s="3"/>
      <c r="AM31" s="3"/>
      <c r="AN31" s="3"/>
      <c r="AO31" s="3"/>
    </row>
    <row r="32" spans="1:41" ht="15.75" x14ac:dyDescent="0.2">
      <c r="A32" s="1"/>
      <c r="B32" s="1"/>
      <c r="C32" s="1"/>
      <c r="D32" s="2"/>
      <c r="E32" s="64"/>
      <c r="F32" s="65"/>
      <c r="G32" s="29"/>
      <c r="H32" s="29"/>
      <c r="I32" s="11"/>
      <c r="J32" s="11"/>
      <c r="K32" s="11"/>
      <c r="L32" s="11"/>
      <c r="M32" s="29"/>
      <c r="N32" s="29"/>
      <c r="O32" s="29"/>
      <c r="P32" s="29"/>
      <c r="Q32" s="11"/>
      <c r="R32" s="11"/>
      <c r="S32" s="11"/>
      <c r="T32" s="11"/>
      <c r="U32" s="75"/>
      <c r="V32" s="43"/>
      <c r="W32" s="1"/>
      <c r="X32" s="35"/>
      <c r="Y32" s="36">
        <v>840</v>
      </c>
      <c r="Z32" s="35"/>
      <c r="AA32" s="35"/>
      <c r="AB32" s="35"/>
      <c r="AC32" s="35"/>
      <c r="AD32" s="82"/>
      <c r="AE32" s="84"/>
      <c r="AF32" s="19"/>
      <c r="AG32" s="19"/>
      <c r="AH32" s="84"/>
      <c r="AI32" s="19"/>
      <c r="AJ32" s="1"/>
      <c r="AK32" s="1"/>
      <c r="AL32" s="3"/>
      <c r="AM32" s="3"/>
      <c r="AN32" s="3"/>
      <c r="AO32" s="3"/>
    </row>
    <row r="33" spans="1:41" ht="15.75" x14ac:dyDescent="0.2">
      <c r="A33" s="1"/>
      <c r="B33" s="1"/>
      <c r="C33" s="1"/>
      <c r="D33" s="2"/>
      <c r="E33" s="64"/>
      <c r="F33" s="65"/>
      <c r="G33" s="29"/>
      <c r="H33" s="29"/>
      <c r="I33" s="11"/>
      <c r="J33" s="11"/>
      <c r="K33" s="11"/>
      <c r="L33" s="11"/>
      <c r="M33" s="29"/>
      <c r="N33" s="29"/>
      <c r="O33" s="29"/>
      <c r="P33" s="29"/>
      <c r="Q33" s="11"/>
      <c r="R33" s="11"/>
      <c r="S33" s="11"/>
      <c r="T33" s="11"/>
      <c r="U33" s="75"/>
      <c r="V33" s="43"/>
      <c r="W33" s="1"/>
      <c r="X33" s="35"/>
      <c r="Y33" s="36">
        <v>870</v>
      </c>
      <c r="Z33" s="35"/>
      <c r="AA33" s="35"/>
      <c r="AB33" s="35"/>
      <c r="AC33" s="35"/>
      <c r="AD33" s="82"/>
      <c r="AE33" s="84"/>
      <c r="AF33" s="19"/>
      <c r="AG33" s="19"/>
      <c r="AH33" s="84"/>
      <c r="AI33" s="19"/>
      <c r="AJ33" s="1"/>
      <c r="AK33" s="1"/>
      <c r="AL33" s="3"/>
      <c r="AM33" s="3"/>
      <c r="AN33" s="3"/>
      <c r="AO33" s="3"/>
    </row>
    <row r="34" spans="1:41" ht="15.75" x14ac:dyDescent="0.2">
      <c r="A34" s="1"/>
      <c r="B34" s="1"/>
      <c r="C34" s="1"/>
      <c r="D34" s="2"/>
      <c r="E34" s="64"/>
      <c r="F34" s="65"/>
      <c r="G34" s="29"/>
      <c r="H34" s="29"/>
      <c r="I34" s="11"/>
      <c r="J34" s="11"/>
      <c r="K34" s="11"/>
      <c r="L34" s="11"/>
      <c r="M34" s="29"/>
      <c r="N34" s="29"/>
      <c r="O34" s="29"/>
      <c r="P34" s="29"/>
      <c r="Q34" s="11"/>
      <c r="R34" s="11"/>
      <c r="S34" s="11"/>
      <c r="T34" s="11"/>
      <c r="U34" s="75"/>
      <c r="V34" s="43"/>
      <c r="W34" s="1"/>
      <c r="X34" s="35"/>
      <c r="Y34" s="36">
        <v>900</v>
      </c>
      <c r="Z34" s="35"/>
      <c r="AA34" s="35"/>
      <c r="AB34" s="35"/>
      <c r="AC34" s="35"/>
      <c r="AD34" s="82"/>
      <c r="AE34" s="84"/>
      <c r="AF34" s="19"/>
      <c r="AG34" s="19"/>
      <c r="AH34" s="84"/>
      <c r="AI34" s="19"/>
      <c r="AJ34" s="3"/>
      <c r="AK34" s="3"/>
      <c r="AL34" s="3"/>
      <c r="AM34" s="3"/>
      <c r="AN34" s="3"/>
      <c r="AO34" s="3"/>
    </row>
    <row r="35" spans="1:41" ht="15.75" x14ac:dyDescent="0.2">
      <c r="A35" s="1"/>
      <c r="B35" s="1"/>
      <c r="C35" s="1"/>
      <c r="D35" s="2"/>
      <c r="E35" s="64"/>
      <c r="F35" s="65"/>
      <c r="G35" s="29"/>
      <c r="H35" s="29"/>
      <c r="I35" s="11"/>
      <c r="J35" s="11"/>
      <c r="K35" s="11"/>
      <c r="L35" s="11"/>
      <c r="M35" s="29"/>
      <c r="N35" s="29"/>
      <c r="O35" s="29"/>
      <c r="P35" s="29"/>
      <c r="Q35" s="11"/>
      <c r="R35" s="11"/>
      <c r="S35" s="11"/>
      <c r="T35" s="11"/>
      <c r="U35" s="75"/>
      <c r="V35" s="43"/>
      <c r="W35" s="1"/>
      <c r="X35" s="35"/>
      <c r="Y35" s="36">
        <v>930</v>
      </c>
      <c r="Z35" s="35"/>
      <c r="AA35" s="35"/>
      <c r="AB35" s="35"/>
      <c r="AC35" s="35"/>
      <c r="AD35" s="82"/>
      <c r="AE35" s="84"/>
      <c r="AF35" s="19"/>
      <c r="AG35" s="19"/>
      <c r="AH35" s="84"/>
      <c r="AI35" s="19"/>
      <c r="AJ35" s="3"/>
      <c r="AK35" s="3"/>
      <c r="AL35" s="3"/>
      <c r="AM35" s="3"/>
      <c r="AN35" s="3"/>
      <c r="AO35" s="3"/>
    </row>
    <row r="36" spans="1:41" ht="15.75" x14ac:dyDescent="0.2">
      <c r="A36" s="1"/>
      <c r="B36" s="1"/>
      <c r="C36" s="1"/>
      <c r="D36" s="2"/>
      <c r="E36" s="64"/>
      <c r="F36" s="65"/>
      <c r="G36" s="29"/>
      <c r="H36" s="29"/>
      <c r="I36" s="11"/>
      <c r="J36" s="11"/>
      <c r="K36" s="11"/>
      <c r="L36" s="11"/>
      <c r="M36" s="29"/>
      <c r="N36" s="29"/>
      <c r="O36" s="29"/>
      <c r="P36" s="29"/>
      <c r="Q36" s="11"/>
      <c r="R36" s="11"/>
      <c r="S36" s="11"/>
      <c r="T36" s="11"/>
      <c r="U36" s="75"/>
      <c r="V36" s="43"/>
      <c r="W36" s="1"/>
      <c r="X36" s="35"/>
      <c r="Y36" s="36">
        <v>960</v>
      </c>
      <c r="Z36" s="35"/>
      <c r="AA36" s="35"/>
      <c r="AB36" s="35"/>
      <c r="AC36" s="35"/>
      <c r="AD36" s="82"/>
      <c r="AE36" s="84"/>
      <c r="AF36" s="19"/>
      <c r="AG36" s="19"/>
      <c r="AH36" s="84"/>
      <c r="AI36" s="19"/>
      <c r="AJ36" s="3"/>
      <c r="AK36" s="3"/>
      <c r="AL36" s="3"/>
      <c r="AM36" s="3"/>
      <c r="AN36" s="3"/>
      <c r="AO36" s="3"/>
    </row>
    <row r="37" spans="1:41" ht="15.75" x14ac:dyDescent="0.2">
      <c r="A37" s="1"/>
      <c r="B37" s="1"/>
      <c r="C37" s="1"/>
      <c r="D37" s="2"/>
      <c r="E37" s="64"/>
      <c r="F37" s="65"/>
      <c r="G37" s="29"/>
      <c r="H37" s="29"/>
      <c r="I37" s="11"/>
      <c r="J37" s="11"/>
      <c r="K37" s="11"/>
      <c r="L37" s="11"/>
      <c r="M37" s="29"/>
      <c r="N37" s="29"/>
      <c r="O37" s="29"/>
      <c r="P37" s="29"/>
      <c r="Q37" s="11"/>
      <c r="R37" s="11"/>
      <c r="S37" s="11"/>
      <c r="T37" s="11"/>
      <c r="U37" s="75"/>
      <c r="V37" s="43"/>
      <c r="W37" s="1"/>
      <c r="X37" s="35"/>
      <c r="Y37" s="36">
        <v>990</v>
      </c>
      <c r="Z37" s="35"/>
      <c r="AA37" s="35"/>
      <c r="AB37" s="35"/>
      <c r="AC37" s="35"/>
      <c r="AD37" s="82"/>
      <c r="AE37" s="84"/>
      <c r="AF37" s="19"/>
      <c r="AG37" s="19"/>
      <c r="AH37" s="84"/>
      <c r="AI37" s="19"/>
      <c r="AJ37" s="3"/>
      <c r="AK37" s="3"/>
      <c r="AL37" s="3"/>
      <c r="AM37" s="3"/>
      <c r="AN37" s="3"/>
      <c r="AO37" s="3"/>
    </row>
    <row r="38" spans="1:41" ht="15.75" x14ac:dyDescent="0.2">
      <c r="A38" s="1"/>
      <c r="B38" s="1"/>
      <c r="C38" s="1"/>
      <c r="D38" s="2"/>
      <c r="E38" s="64"/>
      <c r="F38" s="65"/>
      <c r="G38" s="29"/>
      <c r="H38" s="29"/>
      <c r="I38" s="11"/>
      <c r="J38" s="11"/>
      <c r="K38" s="11"/>
      <c r="L38" s="11"/>
      <c r="M38" s="29"/>
      <c r="N38" s="29"/>
      <c r="O38" s="29"/>
      <c r="P38" s="29"/>
      <c r="Q38" s="11"/>
      <c r="R38" s="11"/>
      <c r="S38" s="11"/>
      <c r="T38" s="11"/>
      <c r="U38" s="75"/>
      <c r="V38" s="43"/>
      <c r="W38" s="1"/>
      <c r="X38" s="35"/>
      <c r="Y38" s="36">
        <v>1020</v>
      </c>
      <c r="Z38" s="35"/>
      <c r="AA38" s="35"/>
      <c r="AB38" s="35"/>
      <c r="AC38" s="35"/>
      <c r="AD38" s="82"/>
      <c r="AE38" s="84"/>
      <c r="AF38" s="19"/>
      <c r="AG38" s="19"/>
      <c r="AH38" s="84"/>
      <c r="AI38" s="19"/>
      <c r="AJ38" s="3"/>
      <c r="AK38" s="3"/>
      <c r="AL38" s="3"/>
      <c r="AM38" s="3"/>
      <c r="AN38" s="3"/>
      <c r="AO38" s="3"/>
    </row>
    <row r="39" spans="1:41" ht="15.75" x14ac:dyDescent="0.25">
      <c r="A39" s="1"/>
      <c r="B39" s="1"/>
      <c r="C39" s="1"/>
      <c r="D39" s="2"/>
      <c r="E39" s="64"/>
      <c r="F39" s="65"/>
      <c r="G39" s="29"/>
      <c r="H39" s="29"/>
      <c r="I39" s="11"/>
      <c r="J39" s="11"/>
      <c r="K39" s="11"/>
      <c r="L39" s="11"/>
      <c r="M39" s="29"/>
      <c r="N39" s="29"/>
      <c r="O39" s="29"/>
      <c r="P39" s="29"/>
      <c r="Q39" s="11"/>
      <c r="R39" s="11"/>
      <c r="S39" s="11"/>
      <c r="T39" s="11"/>
      <c r="U39" s="75"/>
      <c r="V39" s="43"/>
      <c r="W39" s="1"/>
      <c r="X39" s="59" t="s">
        <v>32</v>
      </c>
      <c r="Y39" s="59"/>
      <c r="Z39" s="41"/>
      <c r="AA39" s="34" t="e">
        <f>AVERAGE(AA5:AA22)</f>
        <v>#REF!</v>
      </c>
      <c r="AB39" s="41"/>
      <c r="AC39" s="34" t="e">
        <f>AVERAGE(AC5:AC22)</f>
        <v>#REF!</v>
      </c>
      <c r="AD39" s="81" t="e">
        <f>AVERAGE(AD5:AD22)</f>
        <v>#DIV/0!</v>
      </c>
      <c r="AE39" s="22"/>
      <c r="AF39" s="22"/>
      <c r="AG39" s="19"/>
      <c r="AH39" s="22"/>
      <c r="AI39" s="22"/>
    </row>
    <row r="40" spans="1:41" ht="15.75" x14ac:dyDescent="0.2">
      <c r="A40" s="1"/>
      <c r="B40" s="1"/>
      <c r="C40" s="1"/>
      <c r="D40" s="2"/>
      <c r="E40" s="64"/>
      <c r="F40" s="65"/>
      <c r="G40" s="29"/>
      <c r="H40" s="29"/>
      <c r="I40" s="11"/>
      <c r="J40" s="11"/>
      <c r="K40" s="11"/>
      <c r="L40" s="11"/>
      <c r="M40" s="29"/>
      <c r="N40" s="29"/>
      <c r="O40" s="29"/>
      <c r="P40" s="29"/>
      <c r="Q40" s="11"/>
      <c r="R40" s="11"/>
      <c r="S40" s="11"/>
      <c r="T40" s="11"/>
      <c r="U40" s="75"/>
      <c r="V40" s="43"/>
      <c r="AE40" s="25"/>
      <c r="AF40" s="25"/>
      <c r="AG40" s="25"/>
      <c r="AH40" s="24"/>
      <c r="AI40" s="3"/>
    </row>
    <row r="41" spans="1:41" ht="15.75" x14ac:dyDescent="0.2">
      <c r="A41" s="1"/>
      <c r="B41" s="1"/>
      <c r="C41" s="1"/>
      <c r="D41" s="2"/>
      <c r="E41" s="64"/>
      <c r="F41" s="65"/>
      <c r="G41" s="29"/>
      <c r="H41" s="29"/>
      <c r="I41" s="11"/>
      <c r="J41" s="11"/>
      <c r="K41" s="11"/>
      <c r="L41" s="11"/>
      <c r="M41" s="29"/>
      <c r="N41" s="29"/>
      <c r="O41" s="29"/>
      <c r="P41" s="29"/>
      <c r="Q41" s="11"/>
      <c r="R41" s="11"/>
      <c r="S41" s="11"/>
      <c r="T41" s="11"/>
      <c r="U41" s="75"/>
      <c r="V41" s="43"/>
      <c r="W41" s="1"/>
      <c r="AH41" s="22"/>
    </row>
    <row r="42" spans="1:41" ht="15.75" x14ac:dyDescent="0.2">
      <c r="D42" s="22"/>
      <c r="E42" s="64"/>
      <c r="F42" s="65"/>
      <c r="G42" s="29"/>
      <c r="H42" s="29"/>
      <c r="I42" s="11"/>
      <c r="J42" s="11"/>
      <c r="K42" s="11"/>
      <c r="L42" s="11"/>
      <c r="M42" s="29"/>
      <c r="N42" s="29"/>
      <c r="O42" s="29"/>
      <c r="P42" s="29"/>
      <c r="Q42" s="11"/>
      <c r="R42" s="11"/>
      <c r="S42" s="11"/>
      <c r="T42" s="11"/>
      <c r="U42" s="75"/>
      <c r="V42" s="43"/>
    </row>
    <row r="43" spans="1:41" ht="15.75" x14ac:dyDescent="0.2">
      <c r="D43" s="22"/>
      <c r="E43" s="64"/>
      <c r="F43" s="65"/>
      <c r="G43" s="29"/>
      <c r="H43" s="29"/>
      <c r="I43" s="11"/>
      <c r="J43" s="11"/>
      <c r="K43" s="11"/>
      <c r="L43" s="11"/>
      <c r="M43" s="29"/>
      <c r="N43" s="29"/>
      <c r="O43" s="29"/>
      <c r="P43" s="29"/>
      <c r="Q43" s="11"/>
      <c r="R43" s="11"/>
      <c r="S43" s="11"/>
      <c r="T43" s="11"/>
      <c r="U43" s="75"/>
      <c r="V43" s="43"/>
    </row>
    <row r="44" spans="1:41" ht="15.75" x14ac:dyDescent="0.2">
      <c r="D44" s="22"/>
      <c r="E44" s="64"/>
      <c r="F44" s="65"/>
      <c r="G44" s="29"/>
      <c r="H44" s="29"/>
      <c r="I44" s="11"/>
      <c r="J44" s="11"/>
      <c r="K44" s="11"/>
      <c r="L44" s="11"/>
      <c r="M44" s="29"/>
      <c r="N44" s="29"/>
      <c r="O44" s="29"/>
      <c r="P44" s="29"/>
      <c r="Q44" s="11"/>
      <c r="R44" s="11"/>
      <c r="S44" s="11"/>
      <c r="T44" s="11"/>
      <c r="U44" s="75"/>
      <c r="V44" s="43"/>
    </row>
    <row r="45" spans="1:41" ht="15.75" x14ac:dyDescent="0.2">
      <c r="D45" s="22"/>
      <c r="E45" s="64"/>
      <c r="F45" s="65"/>
      <c r="G45" s="29"/>
      <c r="H45" s="29"/>
      <c r="I45" s="11"/>
      <c r="J45" s="11"/>
      <c r="K45" s="11"/>
      <c r="L45" s="11"/>
      <c r="M45" s="29"/>
      <c r="N45" s="29"/>
      <c r="O45" s="29"/>
      <c r="P45" s="29"/>
      <c r="Q45" s="11"/>
      <c r="R45" s="11"/>
      <c r="S45" s="11"/>
      <c r="T45" s="11"/>
      <c r="U45" s="75"/>
      <c r="V45" s="43"/>
    </row>
    <row r="46" spans="1:41" ht="15.75" x14ac:dyDescent="0.2">
      <c r="D46" s="22"/>
      <c r="E46" s="64"/>
      <c r="F46" s="65"/>
      <c r="G46" s="29"/>
      <c r="H46" s="29"/>
      <c r="I46" s="11"/>
      <c r="J46" s="11"/>
      <c r="K46" s="11"/>
      <c r="L46" s="11"/>
      <c r="M46" s="29"/>
      <c r="N46" s="29"/>
      <c r="O46" s="29"/>
      <c r="P46" s="29"/>
      <c r="Q46" s="11"/>
      <c r="R46" s="11"/>
      <c r="S46" s="11"/>
      <c r="T46" s="11"/>
      <c r="U46" s="76"/>
      <c r="V46" s="43"/>
      <c r="AG46" s="22"/>
    </row>
    <row r="47" spans="1:41" ht="15.75" x14ac:dyDescent="0.2">
      <c r="D47" s="22"/>
      <c r="E47" s="64"/>
      <c r="F47" s="65"/>
      <c r="G47" s="11"/>
      <c r="H47" s="11"/>
      <c r="I47" s="11"/>
      <c r="J47" s="11"/>
      <c r="K47" s="11"/>
      <c r="L47" s="11"/>
      <c r="M47" s="11"/>
      <c r="N47" s="29"/>
      <c r="O47" s="29"/>
      <c r="P47" s="11"/>
      <c r="Q47" s="11"/>
      <c r="R47" s="11"/>
      <c r="S47" s="11"/>
      <c r="T47" s="11"/>
      <c r="U47" s="77"/>
      <c r="V47" s="43"/>
      <c r="AG47" s="22"/>
    </row>
    <row r="48" spans="1:41" ht="15.75" x14ac:dyDescent="0.2">
      <c r="D48" s="22"/>
      <c r="E48" s="64"/>
      <c r="F48" s="65"/>
      <c r="G48" s="11"/>
      <c r="H48" s="11"/>
      <c r="I48" s="11"/>
      <c r="J48" s="11"/>
      <c r="K48" s="11"/>
      <c r="L48" s="11"/>
      <c r="M48" s="11"/>
      <c r="N48" s="29"/>
      <c r="O48" s="29"/>
      <c r="P48" s="11"/>
      <c r="Q48" s="11"/>
      <c r="R48" s="11"/>
      <c r="S48" s="11"/>
      <c r="T48" s="11"/>
      <c r="U48" s="77"/>
      <c r="V48" s="43"/>
      <c r="AG48" s="22"/>
    </row>
    <row r="49" spans="4:32" ht="15.75" x14ac:dyDescent="0.2">
      <c r="D49" s="22"/>
      <c r="E49" s="64"/>
      <c r="F49" s="65"/>
      <c r="G49" s="32"/>
      <c r="H49" s="32"/>
      <c r="I49" s="11"/>
      <c r="J49" s="11"/>
      <c r="K49" s="11"/>
      <c r="L49" s="32"/>
      <c r="M49" s="32"/>
      <c r="N49" s="29"/>
      <c r="O49" s="29"/>
      <c r="P49" s="32"/>
      <c r="Q49" s="11"/>
      <c r="R49" s="32"/>
      <c r="S49" s="11"/>
      <c r="T49" s="11"/>
      <c r="U49" s="78"/>
      <c r="V49" s="43"/>
    </row>
    <row r="50" spans="4:32" ht="15.75" x14ac:dyDescent="0.2">
      <c r="D50" s="22"/>
      <c r="E50" s="64"/>
      <c r="F50" s="65"/>
      <c r="G50" s="11"/>
      <c r="H50" s="11"/>
      <c r="I50" s="11"/>
      <c r="J50" s="11"/>
      <c r="K50" s="11"/>
      <c r="L50" s="11"/>
      <c r="M50" s="11"/>
      <c r="N50" s="29"/>
      <c r="O50" s="29"/>
      <c r="P50" s="11"/>
      <c r="Q50" s="11"/>
      <c r="R50" s="11"/>
      <c r="S50" s="11"/>
      <c r="T50" s="11"/>
      <c r="U50" s="79"/>
      <c r="V50" s="43"/>
      <c r="AB50" s="22"/>
      <c r="AC50" s="22"/>
    </row>
    <row r="51" spans="4:32" ht="15.75" x14ac:dyDescent="0.25">
      <c r="D51" s="22"/>
      <c r="E51" s="64"/>
      <c r="F51" s="65"/>
      <c r="G51" s="11"/>
      <c r="H51" s="11"/>
      <c r="I51" s="11"/>
      <c r="J51" s="11"/>
      <c r="K51" s="11"/>
      <c r="L51" s="11"/>
      <c r="M51" s="11"/>
      <c r="N51" s="29"/>
      <c r="O51" s="29"/>
      <c r="P51" s="11"/>
      <c r="Q51" s="11"/>
      <c r="R51" s="11"/>
      <c r="S51" s="11"/>
      <c r="T51" s="11"/>
      <c r="U51" s="80"/>
      <c r="V51" s="43"/>
      <c r="AB51" s="22"/>
      <c r="AC51" s="22"/>
    </row>
    <row r="52" spans="4:32" ht="15.75" x14ac:dyDescent="0.2">
      <c r="D52" s="22"/>
      <c r="E52" s="64"/>
      <c r="F52" s="65"/>
      <c r="G52" s="11"/>
      <c r="H52" s="11"/>
      <c r="I52" s="11"/>
      <c r="J52" s="11"/>
      <c r="K52" s="11"/>
      <c r="L52" s="11"/>
      <c r="M52" s="11"/>
      <c r="N52" s="29"/>
      <c r="O52" s="29"/>
      <c r="P52" s="11"/>
      <c r="Q52" s="11"/>
      <c r="R52" s="11"/>
      <c r="S52" s="11"/>
      <c r="T52" s="11"/>
      <c r="U52" s="76"/>
      <c r="V52" s="43"/>
      <c r="AB52" s="22"/>
      <c r="AC52" s="22"/>
    </row>
    <row r="53" spans="4:32" ht="15.75" x14ac:dyDescent="0.2">
      <c r="D53" s="22"/>
      <c r="E53" s="64"/>
      <c r="F53" s="65"/>
      <c r="G53" s="29"/>
      <c r="H53" s="29"/>
      <c r="I53" s="11"/>
      <c r="J53" s="11"/>
      <c r="K53" s="11"/>
      <c r="L53" s="11"/>
      <c r="M53" s="29"/>
      <c r="N53" s="29"/>
      <c r="O53" s="29"/>
      <c r="P53" s="29"/>
      <c r="Q53" s="11"/>
      <c r="R53" s="11"/>
      <c r="S53" s="11"/>
      <c r="T53" s="11"/>
      <c r="U53" s="77"/>
      <c r="V53" s="43"/>
      <c r="Y53" s="22"/>
      <c r="AB53" s="22"/>
      <c r="AC53" s="22"/>
    </row>
    <row r="54" spans="4:32" ht="15.75" x14ac:dyDescent="0.2">
      <c r="D54" s="22"/>
      <c r="E54" s="12"/>
      <c r="F54" s="11"/>
      <c r="G54" s="29"/>
      <c r="H54" s="29"/>
      <c r="I54" s="11"/>
      <c r="J54" s="11"/>
      <c r="K54" s="11"/>
      <c r="L54" s="11"/>
      <c r="M54" s="29"/>
      <c r="N54" s="29"/>
      <c r="O54" s="29"/>
      <c r="P54" s="29"/>
      <c r="Q54" s="32"/>
      <c r="R54" s="11"/>
      <c r="S54" s="11"/>
      <c r="T54" s="11"/>
      <c r="U54" s="11"/>
      <c r="V54" s="43"/>
      <c r="Y54" s="22"/>
      <c r="AB54" s="22"/>
      <c r="AC54" s="22"/>
      <c r="AE54" s="22"/>
      <c r="AF54" s="22"/>
    </row>
    <row r="55" spans="4:32" ht="15.75" x14ac:dyDescent="0.2">
      <c r="D55" s="22"/>
      <c r="E55" s="12"/>
      <c r="F55" s="11"/>
      <c r="G55" s="29"/>
      <c r="H55" s="29"/>
      <c r="I55" s="11"/>
      <c r="J55" s="11"/>
      <c r="K55" s="11"/>
      <c r="L55" s="11"/>
      <c r="M55" s="29"/>
      <c r="N55" s="29"/>
      <c r="O55" s="29"/>
      <c r="P55" s="29"/>
      <c r="Q55" s="32"/>
      <c r="R55" s="11"/>
      <c r="S55" s="11"/>
      <c r="T55" s="11"/>
      <c r="U55" s="11"/>
      <c r="V55" s="43"/>
      <c r="Y55" s="22"/>
      <c r="AE55" s="22"/>
      <c r="AF55" s="22"/>
    </row>
    <row r="56" spans="4:32" ht="15.75" x14ac:dyDescent="0.2">
      <c r="D56" s="22"/>
      <c r="E56" s="12"/>
      <c r="F56" s="11"/>
      <c r="G56" s="29"/>
      <c r="H56" s="29"/>
      <c r="I56" s="11"/>
      <c r="J56" s="11"/>
      <c r="K56" s="11"/>
      <c r="L56" s="11"/>
      <c r="M56" s="29"/>
      <c r="N56" s="29"/>
      <c r="O56" s="29"/>
      <c r="P56" s="29"/>
      <c r="Q56" s="32"/>
      <c r="R56" s="11"/>
      <c r="S56" s="11"/>
      <c r="T56" s="11"/>
      <c r="U56" s="11"/>
      <c r="V56" s="30"/>
      <c r="Y56" s="22"/>
    </row>
    <row r="57" spans="4:32" ht="15.75" x14ac:dyDescent="0.2">
      <c r="D57" s="22"/>
      <c r="E57" s="12"/>
      <c r="F57" s="11"/>
      <c r="G57" s="29"/>
      <c r="H57" s="29"/>
      <c r="I57" s="11"/>
      <c r="J57" s="11"/>
      <c r="K57" s="11"/>
      <c r="L57" s="11"/>
      <c r="M57" s="29"/>
      <c r="N57" s="29"/>
      <c r="O57" s="29"/>
      <c r="P57" s="29"/>
      <c r="Q57" s="32"/>
      <c r="R57" s="11"/>
      <c r="S57" s="11"/>
      <c r="T57" s="11"/>
      <c r="U57" s="11"/>
      <c r="V57" s="30"/>
      <c r="Y57" s="22"/>
    </row>
    <row r="58" spans="4:32" ht="15.75" x14ac:dyDescent="0.2">
      <c r="D58" s="22"/>
      <c r="E58" s="12"/>
      <c r="F58" s="11"/>
      <c r="G58" s="29"/>
      <c r="H58" s="29"/>
      <c r="I58" s="11"/>
      <c r="J58" s="11"/>
      <c r="K58" s="11"/>
      <c r="L58" s="11"/>
      <c r="M58" s="29"/>
      <c r="N58" s="29"/>
      <c r="O58" s="29"/>
      <c r="P58" s="29"/>
      <c r="Q58" s="32"/>
      <c r="R58" s="11"/>
      <c r="S58" s="11"/>
      <c r="T58" s="11"/>
      <c r="U58" s="11"/>
      <c r="V58" s="30"/>
    </row>
    <row r="59" spans="4:32" ht="15.75" x14ac:dyDescent="0.2">
      <c r="D59" s="22"/>
      <c r="E59" s="12"/>
      <c r="F59" s="11"/>
      <c r="G59" s="29"/>
      <c r="H59" s="29"/>
      <c r="I59" s="11"/>
      <c r="J59" s="11"/>
      <c r="K59" s="11"/>
      <c r="L59" s="11"/>
      <c r="M59" s="29"/>
      <c r="N59" s="29"/>
      <c r="O59" s="29"/>
      <c r="P59" s="29"/>
      <c r="Q59" s="32"/>
      <c r="R59" s="11"/>
      <c r="S59" s="11"/>
      <c r="T59" s="11"/>
      <c r="U59" s="11"/>
      <c r="V59" s="30"/>
    </row>
    <row r="60" spans="4:32" ht="15.75" x14ac:dyDescent="0.2">
      <c r="D60" s="22"/>
      <c r="E60" s="12"/>
      <c r="F60" s="11"/>
      <c r="G60" s="29"/>
      <c r="H60" s="29"/>
      <c r="I60" s="11"/>
      <c r="J60" s="11"/>
      <c r="K60" s="11"/>
      <c r="L60" s="11"/>
      <c r="M60" s="29"/>
      <c r="N60" s="29"/>
      <c r="O60" s="29"/>
      <c r="P60" s="29"/>
      <c r="Q60" s="32"/>
      <c r="R60" s="11"/>
      <c r="S60" s="11"/>
      <c r="T60" s="11"/>
      <c r="U60" s="11"/>
      <c r="V60" s="30"/>
    </row>
    <row r="61" spans="4:32" ht="15.75" x14ac:dyDescent="0.2">
      <c r="D61" s="22"/>
      <c r="E61" s="12"/>
      <c r="F61" s="11"/>
      <c r="G61" s="29"/>
      <c r="H61" s="29"/>
      <c r="I61" s="11"/>
      <c r="J61" s="11"/>
      <c r="K61" s="11"/>
      <c r="L61" s="11"/>
      <c r="M61" s="29"/>
      <c r="N61" s="29"/>
      <c r="O61" s="29"/>
      <c r="P61" s="29"/>
      <c r="Q61" s="32"/>
      <c r="R61" s="11"/>
      <c r="S61" s="11"/>
      <c r="T61" s="11"/>
      <c r="U61" s="11"/>
      <c r="V61" s="30"/>
    </row>
    <row r="62" spans="4:32" ht="15.75" x14ac:dyDescent="0.2">
      <c r="D62" s="22"/>
      <c r="E62" s="12"/>
      <c r="F62" s="11"/>
      <c r="G62" s="29"/>
      <c r="H62" s="29"/>
      <c r="I62" s="11"/>
      <c r="J62" s="11"/>
      <c r="K62" s="11"/>
      <c r="L62" s="11"/>
      <c r="M62" s="29"/>
      <c r="N62" s="29"/>
      <c r="O62" s="29"/>
      <c r="P62" s="29"/>
      <c r="Q62" s="32"/>
      <c r="R62" s="11"/>
      <c r="S62" s="11"/>
      <c r="T62" s="11"/>
      <c r="U62" s="11"/>
      <c r="V62" s="30"/>
    </row>
    <row r="63" spans="4:32" ht="16.5" thickBot="1" x14ac:dyDescent="0.25">
      <c r="D63" s="22"/>
      <c r="E63" s="12"/>
      <c r="F63" s="11"/>
      <c r="G63" s="29"/>
      <c r="H63" s="29"/>
      <c r="I63" s="11"/>
      <c r="J63" s="11"/>
      <c r="K63" s="11"/>
      <c r="L63" s="11"/>
      <c r="M63" s="29"/>
      <c r="N63" s="29"/>
      <c r="O63" s="29"/>
      <c r="P63" s="29"/>
      <c r="Q63" s="32"/>
      <c r="R63" s="11"/>
      <c r="S63" s="11"/>
      <c r="T63" s="11"/>
      <c r="U63" s="11"/>
      <c r="V63" s="30"/>
    </row>
    <row r="64" spans="4:32" ht="21.75" thickTop="1" thickBot="1" x14ac:dyDescent="0.4">
      <c r="D64" s="22"/>
      <c r="E64" s="12"/>
      <c r="F64" s="11"/>
      <c r="G64" s="29"/>
      <c r="H64" s="29"/>
      <c r="I64" s="11"/>
      <c r="J64" s="11"/>
      <c r="K64" s="11"/>
      <c r="L64" s="11"/>
      <c r="M64" s="29"/>
      <c r="N64" s="29"/>
      <c r="O64" s="29"/>
      <c r="P64" s="29"/>
      <c r="Q64" s="32"/>
      <c r="R64" s="11"/>
      <c r="S64" s="11"/>
      <c r="T64" s="11"/>
      <c r="U64" s="11"/>
      <c r="V64" s="30"/>
      <c r="X64" s="26" t="s">
        <v>35</v>
      </c>
      <c r="Y64" s="26" t="s">
        <v>36</v>
      </c>
      <c r="Z64" s="8" t="s">
        <v>37</v>
      </c>
      <c r="AA64" s="8" t="s">
        <v>38</v>
      </c>
    </row>
    <row r="65" spans="4:27" ht="17.25" thickTop="1" thickBot="1" x14ac:dyDescent="0.25">
      <c r="D65" s="22"/>
      <c r="E65" s="12"/>
      <c r="F65" s="11"/>
      <c r="G65" s="29"/>
      <c r="H65" s="29"/>
      <c r="I65" s="11"/>
      <c r="J65" s="11"/>
      <c r="K65" s="11"/>
      <c r="L65" s="11"/>
      <c r="M65" s="29"/>
      <c r="N65" s="29"/>
      <c r="O65" s="29"/>
      <c r="P65" s="29"/>
      <c r="Q65" s="32"/>
      <c r="R65" s="11"/>
      <c r="S65" s="11"/>
      <c r="T65" s="11"/>
      <c r="U65" s="11"/>
      <c r="V65" s="30"/>
      <c r="X65" s="27" t="e">
        <f>AVERAGE(U4,U28,U52)</f>
        <v>#DIV/0!</v>
      </c>
      <c r="Y65" s="27" t="e">
        <f>AVERAGE(U22,U46,U70)</f>
        <v>#DIV/0!</v>
      </c>
      <c r="Z65" s="28" t="e">
        <f>AVERAGE(K55,K48,K72)</f>
        <v>#DIV/0!</v>
      </c>
      <c r="AA65" s="28" t="e">
        <f>AVERAGE(T55,T48,T72)</f>
        <v>#DIV/0!</v>
      </c>
    </row>
    <row r="66" spans="4:27" ht="16.5" thickTop="1" x14ac:dyDescent="0.2">
      <c r="D66" s="22"/>
      <c r="E66" s="12"/>
      <c r="F66" s="11"/>
      <c r="G66" s="29"/>
      <c r="H66" s="29"/>
      <c r="I66" s="11"/>
      <c r="J66" s="11"/>
      <c r="K66" s="11"/>
      <c r="L66" s="11"/>
      <c r="M66" s="29"/>
      <c r="N66" s="29"/>
      <c r="O66" s="29"/>
      <c r="P66" s="29"/>
      <c r="Q66" s="32"/>
      <c r="R66" s="11"/>
      <c r="S66" s="11"/>
      <c r="T66" s="11"/>
      <c r="U66" s="11"/>
      <c r="V66" s="30"/>
    </row>
    <row r="67" spans="4:27" ht="15.75" x14ac:dyDescent="0.2">
      <c r="D67" s="22"/>
      <c r="E67" s="12"/>
      <c r="F67" s="11"/>
      <c r="G67" s="29"/>
      <c r="H67" s="29"/>
      <c r="I67" s="11"/>
      <c r="J67" s="11"/>
      <c r="K67" s="11"/>
      <c r="L67" s="11"/>
      <c r="M67" s="29"/>
      <c r="N67" s="29"/>
      <c r="O67" s="29"/>
      <c r="P67" s="29"/>
      <c r="Q67" s="32"/>
      <c r="R67" s="11"/>
      <c r="S67" s="11"/>
      <c r="T67" s="11"/>
      <c r="U67" s="11"/>
      <c r="V67" s="30"/>
    </row>
    <row r="68" spans="4:27" ht="15.75" x14ac:dyDescent="0.2">
      <c r="D68" s="22"/>
      <c r="E68" s="12"/>
      <c r="F68" s="11"/>
      <c r="G68" s="29"/>
      <c r="H68" s="29"/>
      <c r="I68" s="11"/>
      <c r="J68" s="11"/>
      <c r="K68" s="11"/>
      <c r="L68" s="11"/>
      <c r="M68" s="29"/>
      <c r="N68" s="29"/>
      <c r="O68" s="29"/>
      <c r="P68" s="29"/>
      <c r="Q68" s="32"/>
      <c r="R68" s="11"/>
      <c r="S68" s="11"/>
      <c r="T68" s="11"/>
      <c r="U68" s="11"/>
      <c r="V68" s="30"/>
    </row>
    <row r="69" spans="4:27" ht="15.75" x14ac:dyDescent="0.2">
      <c r="D69" s="22"/>
      <c r="E69" s="12"/>
      <c r="F69" s="11"/>
      <c r="G69" s="29"/>
      <c r="H69" s="29"/>
      <c r="I69" s="11"/>
      <c r="J69" s="11"/>
      <c r="K69" s="11"/>
      <c r="L69" s="11"/>
      <c r="M69" s="29"/>
      <c r="N69" s="29"/>
      <c r="O69" s="29"/>
      <c r="P69" s="29"/>
      <c r="Q69" s="32"/>
      <c r="R69" s="11"/>
      <c r="S69" s="11"/>
      <c r="T69" s="11"/>
      <c r="U69" s="11"/>
      <c r="V69" s="30"/>
    </row>
    <row r="70" spans="4:27" ht="15.75" x14ac:dyDescent="0.2">
      <c r="D70" s="22"/>
      <c r="E70" s="12"/>
      <c r="F70" s="11"/>
      <c r="G70" s="29"/>
      <c r="H70" s="29"/>
      <c r="I70" s="11"/>
      <c r="J70" s="11"/>
      <c r="K70" s="11"/>
      <c r="L70" s="11"/>
      <c r="M70" s="29"/>
      <c r="N70" s="29"/>
      <c r="O70" s="29"/>
      <c r="P70" s="29"/>
      <c r="Q70" s="32"/>
      <c r="R70" s="11"/>
      <c r="S70" s="11"/>
      <c r="T70" s="11"/>
      <c r="U70" s="29"/>
      <c r="V70" s="30"/>
    </row>
    <row r="71" spans="4:27" ht="15.75" x14ac:dyDescent="0.2">
      <c r="D71" s="22"/>
      <c r="E71" s="22"/>
      <c r="F71" s="22"/>
      <c r="G71" s="22"/>
      <c r="H71" s="22"/>
      <c r="I71" s="22"/>
      <c r="J71" s="13"/>
      <c r="K71" s="13"/>
      <c r="L71" s="22"/>
      <c r="M71" s="22"/>
      <c r="N71" s="22"/>
      <c r="O71" s="22"/>
      <c r="P71" s="22"/>
      <c r="Q71" s="22"/>
      <c r="R71" s="22"/>
      <c r="S71" s="13"/>
      <c r="T71" s="13"/>
      <c r="U71" s="22"/>
      <c r="V71" s="31"/>
    </row>
    <row r="72" spans="4:27" ht="15.75" x14ac:dyDescent="0.2">
      <c r="D72" s="22"/>
      <c r="E72" s="22"/>
      <c r="F72" s="22"/>
      <c r="G72" s="22"/>
      <c r="H72" s="22"/>
      <c r="I72" s="22"/>
      <c r="J72" s="13"/>
      <c r="K72" s="13"/>
      <c r="L72" s="22"/>
      <c r="M72" s="22"/>
      <c r="N72" s="22"/>
      <c r="O72" s="22"/>
      <c r="P72" s="22"/>
      <c r="Q72" s="22"/>
      <c r="R72" s="22"/>
      <c r="S72" s="13"/>
      <c r="T72" s="13"/>
      <c r="U72" s="22"/>
      <c r="V72" s="31"/>
    </row>
    <row r="73" spans="4:27" x14ac:dyDescent="0.2"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31"/>
    </row>
    <row r="74" spans="4:27" x14ac:dyDescent="0.2"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31"/>
    </row>
  </sheetData>
  <mergeCells count="12">
    <mergeCell ref="AB2:AC2"/>
    <mergeCell ref="M3:O3"/>
    <mergeCell ref="U5:U21"/>
    <mergeCell ref="B20:B21"/>
    <mergeCell ref="X39:Y39"/>
    <mergeCell ref="G2:K2"/>
    <mergeCell ref="M2:V2"/>
    <mergeCell ref="X2:X22"/>
    <mergeCell ref="Y2:Y3"/>
    <mergeCell ref="Z2:AA2"/>
    <mergeCell ref="E2:E12"/>
    <mergeCell ref="C20:C21"/>
  </mergeCells>
  <dataValidations count="4">
    <dataValidation type="list" allowBlank="1" showInputMessage="1" showErrorMessage="1" sqref="C4" xr:uid="{17D75B93-BB65-484C-826A-871FD071433B}">
      <formula1>"GVHP, HVHP"</formula1>
    </dataValidation>
    <dataValidation type="list" allowBlank="1" showInputMessage="1" showErrorMessage="1" sqref="C7" xr:uid="{ED0BFCFB-35BA-4261-BC29-23144C7A8095}">
      <formula1>"40, 60, 80"</formula1>
    </dataValidation>
    <dataValidation type="list" allowBlank="1" showInputMessage="1" showErrorMessage="1" sqref="C23" xr:uid="{E98EB94A-0E2A-4028-859E-03170C475E4A}">
      <formula1>"2000, 2500, 2750, 3000, 4000"</formula1>
    </dataValidation>
    <dataValidation type="list" allowBlank="1" showInputMessage="1" showErrorMessage="1" sqref="C5" xr:uid="{31587A35-DEB3-4319-B377-C2375E1D8B03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F01ED-008F-415B-A8F4-2F84B93747A4}">
  <dimension ref="F2:J4"/>
  <sheetViews>
    <sheetView workbookViewId="0">
      <selection activeCell="P2" sqref="P2"/>
    </sheetView>
  </sheetViews>
  <sheetFormatPr defaultRowHeight="15" x14ac:dyDescent="0.25"/>
  <sheetData>
    <row r="2" spans="6:10" ht="17.25" x14ac:dyDescent="0.25">
      <c r="F2" s="50" t="s">
        <v>46</v>
      </c>
      <c r="G2" s="50" t="s">
        <v>48</v>
      </c>
      <c r="H2" s="50" t="s">
        <v>16</v>
      </c>
      <c r="I2" s="50" t="s">
        <v>49</v>
      </c>
      <c r="J2" s="50" t="s">
        <v>50</v>
      </c>
    </row>
    <row r="3" spans="6:10" x14ac:dyDescent="0.25">
      <c r="F3" s="50" t="s">
        <v>39</v>
      </c>
      <c r="G3" s="51">
        <v>18.893433179723729</v>
      </c>
      <c r="H3" s="51">
        <v>99.967010309278351</v>
      </c>
      <c r="I3" s="51">
        <v>16.399500000000192</v>
      </c>
      <c r="J3" s="51">
        <v>655.98000000000764</v>
      </c>
    </row>
    <row r="4" spans="6:10" x14ac:dyDescent="0.25">
      <c r="F4" s="50" t="s">
        <v>47</v>
      </c>
      <c r="G4" s="51">
        <v>14.332949308755685</v>
      </c>
      <c r="H4" s="51">
        <v>99.946758620689664</v>
      </c>
      <c r="I4" s="51">
        <v>12.440999999999935</v>
      </c>
      <c r="J4" s="51">
        <v>497.63999999999743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GVHP (0,22) data </vt:lpstr>
      <vt:lpstr>HVHP (0,45) data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2022-02-12T13:49:32Z</dcterms:modified>
</cp:coreProperties>
</file>