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y Drive\1. Masters\Experimental Data\1. Type 1 brine\Fouling test\"/>
    </mc:Choice>
  </mc:AlternateContent>
  <xr:revisionPtr revIDLastSave="0" documentId="13_ncr:1_{B9330E17-C485-4956-8E4A-8842D4CEECA0}" xr6:coauthVersionLast="47" xr6:coauthVersionMax="47" xr10:uidLastSave="{00000000-0000-0000-0000-000000000000}"/>
  <bookViews>
    <workbookView xWindow="-28920" yWindow="-120" windowWidth="29040" windowHeight="15720" tabRatio="886" xr2:uid="{C033A472-50C2-4BA0-92D2-1ABFB57F125A}"/>
  </bookViews>
  <sheets>
    <sheet name="GVHP data (0,22)" sheetId="15" r:id="rId1"/>
    <sheet name="HVHP data (0,45)" sheetId="16" r:id="rId2"/>
    <sheet name="Sheet2" sheetId="1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H6" i="15" l="1"/>
  <c r="AH7" i="15"/>
  <c r="AH8" i="15"/>
  <c r="AH9" i="15"/>
  <c r="AH10" i="15"/>
  <c r="AH11" i="15"/>
  <c r="AH12" i="15"/>
  <c r="AH13" i="15"/>
  <c r="AH14" i="15"/>
  <c r="AH15" i="15"/>
  <c r="AH16" i="15"/>
  <c r="AH5" i="15"/>
  <c r="AG6" i="16"/>
  <c r="AG7" i="16"/>
  <c r="AG8" i="16"/>
  <c r="AG9" i="16"/>
  <c r="AG10" i="16"/>
  <c r="AG11" i="16"/>
  <c r="AG12" i="16"/>
  <c r="AG13" i="16"/>
  <c r="AG14" i="16"/>
  <c r="AG15" i="16"/>
  <c r="AG5" i="16"/>
  <c r="J5" i="15" l="1"/>
  <c r="K5" i="15" s="1"/>
  <c r="R5" i="15"/>
  <c r="T5" i="15" s="1"/>
  <c r="W5" i="15"/>
  <c r="J6" i="15"/>
  <c r="K6" i="15" s="1"/>
  <c r="AF6" i="15" s="1"/>
  <c r="R6" i="15"/>
  <c r="T6" i="15"/>
  <c r="W6" i="15"/>
  <c r="J7" i="15"/>
  <c r="K7" i="15" s="1"/>
  <c r="R7" i="15"/>
  <c r="T7" i="15" s="1"/>
  <c r="W7" i="15"/>
  <c r="J8" i="15"/>
  <c r="K8" i="15" s="1"/>
  <c r="R8" i="15"/>
  <c r="T8" i="15" s="1"/>
  <c r="U8" i="15" s="1"/>
  <c r="W8" i="15"/>
  <c r="J9" i="15"/>
  <c r="K9" i="15" s="1"/>
  <c r="R9" i="15"/>
  <c r="T9" i="15" s="1"/>
  <c r="W9" i="15"/>
  <c r="J10" i="15"/>
  <c r="K10" i="15" s="1"/>
  <c r="R10" i="15"/>
  <c r="T10" i="15"/>
  <c r="U10" i="15" s="1"/>
  <c r="W10" i="15"/>
  <c r="J11" i="15"/>
  <c r="K11" i="15" s="1"/>
  <c r="R11" i="15"/>
  <c r="T11" i="15"/>
  <c r="W11" i="15"/>
  <c r="J12" i="15"/>
  <c r="K12" i="15"/>
  <c r="L12" i="15" s="1"/>
  <c r="R12" i="15"/>
  <c r="T12" i="15" s="1"/>
  <c r="U12" i="15" s="1"/>
  <c r="W12" i="15"/>
  <c r="J13" i="15"/>
  <c r="K13" i="15" s="1"/>
  <c r="R13" i="15"/>
  <c r="T13" i="15" s="1"/>
  <c r="U13" i="15" s="1"/>
  <c r="W13" i="15"/>
  <c r="J14" i="15"/>
  <c r="K14" i="15"/>
  <c r="L14" i="15" s="1"/>
  <c r="R14" i="15"/>
  <c r="T14" i="15" s="1"/>
  <c r="W14" i="15"/>
  <c r="J15" i="15"/>
  <c r="K15" i="15"/>
  <c r="L15" i="15" s="1"/>
  <c r="R15" i="15"/>
  <c r="T15" i="15"/>
  <c r="U15" i="15" s="1"/>
  <c r="W15" i="15"/>
  <c r="J16" i="15"/>
  <c r="K16" i="15"/>
  <c r="L16" i="15"/>
  <c r="R16" i="15"/>
  <c r="T16" i="15" s="1"/>
  <c r="U16" i="15" s="1"/>
  <c r="W16" i="15"/>
  <c r="AE17" i="15"/>
  <c r="AE18" i="15"/>
  <c r="AE19" i="15"/>
  <c r="AE21" i="15"/>
  <c r="AE5" i="15"/>
  <c r="Y77" i="16"/>
  <c r="X77" i="16"/>
  <c r="AD16" i="16"/>
  <c r="AD12" i="16"/>
  <c r="AD11" i="16"/>
  <c r="AB22" i="16"/>
  <c r="Z22" i="16"/>
  <c r="AD22" i="16"/>
  <c r="AB21" i="16"/>
  <c r="Z21" i="16"/>
  <c r="AD21" i="16"/>
  <c r="AB20" i="16"/>
  <c r="Z20" i="16"/>
  <c r="AD20" i="16"/>
  <c r="AD19" i="16"/>
  <c r="AB19" i="16"/>
  <c r="Z19" i="16"/>
  <c r="AB18" i="16"/>
  <c r="Z18" i="16"/>
  <c r="AD18" i="16"/>
  <c r="AD17" i="16"/>
  <c r="AB17" i="16"/>
  <c r="Z17" i="16"/>
  <c r="AB16" i="16"/>
  <c r="Z16" i="16"/>
  <c r="V16" i="16"/>
  <c r="Q16" i="16"/>
  <c r="S16" i="16" s="1"/>
  <c r="T16" i="16" s="1"/>
  <c r="I16" i="16"/>
  <c r="J16" i="16" s="1"/>
  <c r="AE15" i="16"/>
  <c r="AB15" i="16"/>
  <c r="Z15" i="16"/>
  <c r="V15" i="16"/>
  <c r="AD15" i="16" s="1"/>
  <c r="Q15" i="16"/>
  <c r="S15" i="16" s="1"/>
  <c r="T15" i="16" s="1"/>
  <c r="J15" i="16"/>
  <c r="K15" i="16" s="1"/>
  <c r="AA15" i="16" s="1"/>
  <c r="I15" i="16"/>
  <c r="AD14" i="16"/>
  <c r="AB14" i="16"/>
  <c r="Z14" i="16"/>
  <c r="V14" i="16"/>
  <c r="S14" i="16"/>
  <c r="T14" i="16" s="1"/>
  <c r="Q14" i="16"/>
  <c r="I14" i="16"/>
  <c r="J14" i="16" s="1"/>
  <c r="AD13" i="16"/>
  <c r="AB13" i="16"/>
  <c r="Z13" i="16"/>
  <c r="V13" i="16"/>
  <c r="Q13" i="16"/>
  <c r="S13" i="16" s="1"/>
  <c r="J13" i="16"/>
  <c r="K13" i="16" s="1"/>
  <c r="I13" i="16"/>
  <c r="AH12" i="16"/>
  <c r="AB12" i="16"/>
  <c r="Z12" i="16"/>
  <c r="V12" i="16"/>
  <c r="S12" i="16"/>
  <c r="T12" i="16" s="1"/>
  <c r="Q12" i="16"/>
  <c r="J12" i="16"/>
  <c r="K12" i="16" s="1"/>
  <c r="AA12" i="16" s="1"/>
  <c r="I12" i="16"/>
  <c r="AH11" i="16"/>
  <c r="AB11" i="16"/>
  <c r="Z11" i="16"/>
  <c r="V11" i="16"/>
  <c r="S11" i="16"/>
  <c r="T11" i="16" s="1"/>
  <c r="Q11" i="16"/>
  <c r="J11" i="16"/>
  <c r="K11" i="16" s="1"/>
  <c r="I11" i="16"/>
  <c r="AB10" i="16"/>
  <c r="Z10" i="16"/>
  <c r="V10" i="16"/>
  <c r="Q10" i="16"/>
  <c r="S10" i="16" s="1"/>
  <c r="I10" i="16"/>
  <c r="J10" i="16" s="1"/>
  <c r="AD9" i="16"/>
  <c r="AB9" i="16"/>
  <c r="Z9" i="16"/>
  <c r="V9" i="16"/>
  <c r="Q9" i="16"/>
  <c r="S9" i="16" s="1"/>
  <c r="I9" i="16"/>
  <c r="J9" i="16" s="1"/>
  <c r="C9" i="16"/>
  <c r="AB8" i="16"/>
  <c r="Z8" i="16"/>
  <c r="V8" i="16"/>
  <c r="S8" i="16"/>
  <c r="T8" i="16" s="1"/>
  <c r="AC8" i="16" s="1"/>
  <c r="Q8" i="16"/>
  <c r="I8" i="16"/>
  <c r="J8" i="16" s="1"/>
  <c r="AC7" i="16"/>
  <c r="AB7" i="16"/>
  <c r="AA7" i="16"/>
  <c r="Z7" i="16"/>
  <c r="V7" i="16"/>
  <c r="AD7" i="16" s="1"/>
  <c r="S7" i="16"/>
  <c r="T7" i="16" s="1"/>
  <c r="Q7" i="16"/>
  <c r="I7" i="16"/>
  <c r="J7" i="16" s="1"/>
  <c r="AC6" i="16"/>
  <c r="AB6" i="16"/>
  <c r="AA6" i="16"/>
  <c r="Z6" i="16"/>
  <c r="V6" i="16"/>
  <c r="AD6" i="16" s="1"/>
  <c r="S6" i="16"/>
  <c r="T6" i="16" s="1"/>
  <c r="Q6" i="16"/>
  <c r="I6" i="16"/>
  <c r="J6" i="16" s="1"/>
  <c r="AE5" i="16"/>
  <c r="AF5" i="16" s="1"/>
  <c r="AB5" i="16"/>
  <c r="Z5" i="16"/>
  <c r="V5" i="16"/>
  <c r="AD5" i="16" s="1"/>
  <c r="Q5" i="16"/>
  <c r="S5" i="16" s="1"/>
  <c r="K5" i="16"/>
  <c r="J5" i="16"/>
  <c r="I5" i="16"/>
  <c r="Z4" i="16"/>
  <c r="AB19" i="15"/>
  <c r="Z77" i="15"/>
  <c r="Y77" i="15"/>
  <c r="AE22" i="15"/>
  <c r="AC22" i="15"/>
  <c r="AA22" i="15"/>
  <c r="AC21" i="15"/>
  <c r="AA21" i="15"/>
  <c r="AE20" i="15"/>
  <c r="AC20" i="15"/>
  <c r="AA20" i="15"/>
  <c r="AC19" i="15"/>
  <c r="AA19" i="15"/>
  <c r="AC18" i="15"/>
  <c r="AA18" i="15"/>
  <c r="AC17" i="15"/>
  <c r="AA17" i="15"/>
  <c r="AF16" i="15"/>
  <c r="AC16" i="15"/>
  <c r="AA16" i="15"/>
  <c r="AI15" i="15"/>
  <c r="AE15" i="15"/>
  <c r="AC15" i="15"/>
  <c r="AA15" i="15"/>
  <c r="AF14" i="15"/>
  <c r="AC14" i="15"/>
  <c r="AA14" i="15"/>
  <c r="AE13" i="15"/>
  <c r="AC13" i="15"/>
  <c r="AA13" i="15"/>
  <c r="AE12" i="15"/>
  <c r="AC12" i="15"/>
  <c r="AA12" i="15"/>
  <c r="AI11" i="15"/>
  <c r="AE11" i="15"/>
  <c r="AC11" i="15"/>
  <c r="AA11" i="15"/>
  <c r="AI10" i="15"/>
  <c r="AE10" i="15"/>
  <c r="AC10" i="15"/>
  <c r="AA10" i="15"/>
  <c r="AC9" i="15"/>
  <c r="AA9" i="15"/>
  <c r="C9" i="15"/>
  <c r="AE8" i="15"/>
  <c r="AC8" i="15"/>
  <c r="AA8" i="15"/>
  <c r="AD7" i="15"/>
  <c r="AC7" i="15"/>
  <c r="AB7" i="15"/>
  <c r="AA7" i="15"/>
  <c r="AI6" i="15"/>
  <c r="AE6" i="15"/>
  <c r="AD6" i="15"/>
  <c r="AC6" i="15"/>
  <c r="AB6" i="15"/>
  <c r="AA6" i="15"/>
  <c r="AC5" i="15"/>
  <c r="AA5" i="15"/>
  <c r="AA4" i="15"/>
  <c r="AD8" i="16" l="1"/>
  <c r="AD39" i="16" s="1"/>
  <c r="AE14" i="16"/>
  <c r="K14" i="16"/>
  <c r="AE9" i="16"/>
  <c r="K9" i="16"/>
  <c r="AA9" i="16" s="1"/>
  <c r="AA11" i="16"/>
  <c r="AA20" i="16"/>
  <c r="AH9" i="16"/>
  <c r="T9" i="16"/>
  <c r="AC9" i="16" s="1"/>
  <c r="AA21" i="16"/>
  <c r="AC21" i="16"/>
  <c r="K16" i="16"/>
  <c r="AA16" i="16" s="1"/>
  <c r="AA19" i="16"/>
  <c r="AC12" i="16"/>
  <c r="AE10" i="16"/>
  <c r="K10" i="16"/>
  <c r="AA10" i="16" s="1"/>
  <c r="AH13" i="16"/>
  <c r="T13" i="16"/>
  <c r="AC13" i="16" s="1"/>
  <c r="AA18" i="16"/>
  <c r="AA22" i="16"/>
  <c r="AC19" i="16"/>
  <c r="T10" i="16"/>
  <c r="AC10" i="16" s="1"/>
  <c r="AH10" i="16"/>
  <c r="AC18" i="16"/>
  <c r="AC22" i="16"/>
  <c r="AA13" i="16"/>
  <c r="AH5" i="16"/>
  <c r="AI5" i="16" s="1"/>
  <c r="T5" i="16"/>
  <c r="AH14" i="16"/>
  <c r="AA5" i="16"/>
  <c r="AA39" i="16" s="1"/>
  <c r="AE11" i="16"/>
  <c r="AE12" i="16"/>
  <c r="AA17" i="16"/>
  <c r="AH6" i="16"/>
  <c r="AH7" i="16"/>
  <c r="AE13" i="16"/>
  <c r="AD10" i="16"/>
  <c r="Z77" i="16"/>
  <c r="AH8" i="16"/>
  <c r="AA77" i="16"/>
  <c r="AE14" i="15"/>
  <c r="AE16" i="15"/>
  <c r="AF8" i="15"/>
  <c r="L8" i="15"/>
  <c r="AD22" i="15"/>
  <c r="AI14" i="15"/>
  <c r="U14" i="15"/>
  <c r="AD14" i="15" s="1"/>
  <c r="AF11" i="15"/>
  <c r="L11" i="15"/>
  <c r="U7" i="15"/>
  <c r="AI7" i="15"/>
  <c r="AD11" i="15"/>
  <c r="AF7" i="15"/>
  <c r="L7" i="15"/>
  <c r="AB16" i="15"/>
  <c r="AD10" i="15"/>
  <c r="AB20" i="15"/>
  <c r="AI9" i="15"/>
  <c r="U9" i="15"/>
  <c r="AI5" i="15"/>
  <c r="AJ5" i="15" s="1"/>
  <c r="U5" i="15"/>
  <c r="AD19" i="15"/>
  <c r="AE9" i="15"/>
  <c r="AF12" i="15"/>
  <c r="AE7" i="15"/>
  <c r="AE39" i="15" s="1"/>
  <c r="K6" i="16"/>
  <c r="AE6" i="16"/>
  <c r="AF6" i="16" s="1"/>
  <c r="K7" i="16"/>
  <c r="AE7" i="16"/>
  <c r="K8" i="16"/>
  <c r="AA8" i="16" s="1"/>
  <c r="AE8" i="16"/>
  <c r="AH15" i="16"/>
  <c r="AC16" i="16"/>
  <c r="AD20" i="15"/>
  <c r="AB14" i="15"/>
  <c r="AD18" i="15"/>
  <c r="AF9" i="15"/>
  <c r="L9" i="15"/>
  <c r="AB18" i="15"/>
  <c r="AI13" i="15"/>
  <c r="AD8" i="15"/>
  <c r="AI8" i="15"/>
  <c r="AD15" i="15"/>
  <c r="AF13" i="15"/>
  <c r="L13" i="15"/>
  <c r="AB13" i="15" s="1"/>
  <c r="AD12" i="15"/>
  <c r="AA77" i="15"/>
  <c r="AB12" i="15"/>
  <c r="AB15" i="15"/>
  <c r="AI12" i="15"/>
  <c r="AB17" i="15"/>
  <c r="L10" i="15"/>
  <c r="AB10" i="15" s="1"/>
  <c r="AF10" i="15"/>
  <c r="AB21" i="15"/>
  <c r="AI16" i="15"/>
  <c r="AD16" i="15"/>
  <c r="L5" i="15"/>
  <c r="AF5" i="15"/>
  <c r="AG5" i="15" s="1"/>
  <c r="AD9" i="15"/>
  <c r="L6" i="15"/>
  <c r="AF15" i="15"/>
  <c r="AJ6" i="15"/>
  <c r="AB77" i="15"/>
  <c r="AC20" i="16" l="1"/>
  <c r="AC14" i="16"/>
  <c r="AF7" i="16"/>
  <c r="AI6" i="16"/>
  <c r="AA14" i="16"/>
  <c r="AC5" i="16"/>
  <c r="AC39" i="16" s="1"/>
  <c r="U17" i="15"/>
  <c r="AD5" i="15"/>
  <c r="AD39" i="15" s="1"/>
  <c r="AD13" i="15"/>
  <c r="AB11" i="15"/>
  <c r="AB8" i="15"/>
  <c r="T17" i="16"/>
  <c r="AC15" i="16"/>
  <c r="AC11" i="16"/>
  <c r="AB22" i="15"/>
  <c r="AB9" i="15"/>
  <c r="AJ7" i="15"/>
  <c r="AD21" i="15"/>
  <c r="AG6" i="15"/>
  <c r="AB5" i="15"/>
  <c r="AB39" i="15" s="1"/>
  <c r="AG7" i="15"/>
  <c r="AI7" i="16" l="1"/>
  <c r="AF8" i="16"/>
  <c r="AD17" i="15"/>
  <c r="AC17" i="16"/>
  <c r="AJ8" i="15"/>
  <c r="AG8" i="15"/>
  <c r="AF9" i="16" l="1"/>
  <c r="AI8" i="16"/>
  <c r="AJ9" i="15"/>
  <c r="AG9" i="15"/>
  <c r="AI9" i="16" l="1"/>
  <c r="AF10" i="16"/>
  <c r="AJ10" i="15"/>
  <c r="AG10" i="15"/>
  <c r="AF11" i="16" l="1"/>
  <c r="AI10" i="16"/>
  <c r="AJ11" i="15"/>
  <c r="AG11" i="15"/>
  <c r="AI11" i="16" l="1"/>
  <c r="AF12" i="16"/>
  <c r="AJ12" i="15"/>
  <c r="AG12" i="15"/>
  <c r="AF13" i="16" l="1"/>
  <c r="AI12" i="16"/>
  <c r="AJ13" i="15"/>
  <c r="AG13" i="15"/>
  <c r="AI13" i="16" l="1"/>
  <c r="AF14" i="16"/>
  <c r="AJ14" i="15"/>
  <c r="AG14" i="15"/>
  <c r="AF15" i="16" l="1"/>
  <c r="AI14" i="16"/>
  <c r="AJ15" i="15"/>
  <c r="AG15" i="15"/>
  <c r="AI15" i="16" l="1"/>
  <c r="AJ16" i="15"/>
  <c r="AG16" i="15"/>
</calcChain>
</file>

<file path=xl/sharedStrings.xml><?xml version="1.0" encoding="utf-8"?>
<sst xmlns="http://schemas.openxmlformats.org/spreadsheetml/2006/main" count="107" uniqueCount="48">
  <si>
    <t>1mm equivalent feed (ml)</t>
  </si>
  <si>
    <t>1mm equivalent permeate (ml)</t>
  </si>
  <si>
    <t>Membrane used</t>
  </si>
  <si>
    <t>Feed Agitator (RPM)</t>
  </si>
  <si>
    <t>Permeate Agitator (RPM)</t>
  </si>
  <si>
    <t>Feed Flowrate (l/hr)</t>
  </si>
  <si>
    <t>Permeate Flowrate (l/hr)</t>
  </si>
  <si>
    <t>Time (min)</t>
  </si>
  <si>
    <t>EC01 (mS/cm)</t>
  </si>
  <si>
    <t>L1 (cm)</t>
  </si>
  <si>
    <t>FEED</t>
  </si>
  <si>
    <t>PERMEATE</t>
  </si>
  <si>
    <t>RUN 1</t>
  </si>
  <si>
    <t>Cum. Volume (ml)</t>
  </si>
  <si>
    <t>Feed Solution (g/L)</t>
  </si>
  <si>
    <t>TDS (g/l)</t>
  </si>
  <si>
    <t>Salt Rejection (%)</t>
  </si>
  <si>
    <r>
      <t>ΔL</t>
    </r>
    <r>
      <rPr>
        <b/>
        <vertAlign val="subscript"/>
        <sz val="12"/>
        <color theme="1"/>
        <rFont val="Arial"/>
        <family val="2"/>
      </rPr>
      <t>F</t>
    </r>
    <r>
      <rPr>
        <b/>
        <sz val="12"/>
        <color theme="1"/>
        <rFont val="Arial"/>
        <family val="2"/>
      </rPr>
      <t xml:space="preserve"> (mm)</t>
    </r>
  </si>
  <si>
    <r>
      <t>ΔV</t>
    </r>
    <r>
      <rPr>
        <b/>
        <vertAlign val="subscript"/>
        <sz val="12"/>
        <color theme="1"/>
        <rFont val="Arial"/>
        <family val="2"/>
      </rPr>
      <t>F</t>
    </r>
    <r>
      <rPr>
        <b/>
        <sz val="12"/>
        <color theme="1"/>
        <rFont val="Arial"/>
        <family val="2"/>
      </rPr>
      <t xml:space="preserve"> (ml)</t>
    </r>
  </si>
  <si>
    <r>
      <t>Flux</t>
    </r>
    <r>
      <rPr>
        <b/>
        <vertAlign val="subscript"/>
        <sz val="12"/>
        <color indexed="63"/>
        <rFont val="Arial"/>
        <family val="2"/>
      </rPr>
      <t>F</t>
    </r>
    <r>
      <rPr>
        <b/>
        <sz val="12"/>
        <color indexed="63"/>
        <rFont val="Arial"/>
        <family val="2"/>
      </rPr>
      <t xml:space="preserve"> (L/m</t>
    </r>
    <r>
      <rPr>
        <b/>
        <vertAlign val="superscript"/>
        <sz val="12"/>
        <color indexed="63"/>
        <rFont val="Arial"/>
        <family val="2"/>
      </rPr>
      <t>2</t>
    </r>
    <r>
      <rPr>
        <b/>
        <sz val="12"/>
        <color indexed="63"/>
        <rFont val="Arial"/>
        <family val="2"/>
      </rPr>
      <t>.hr)</t>
    </r>
  </si>
  <si>
    <t>EC02 (µS/cm)</t>
  </si>
  <si>
    <r>
      <t>ΔL</t>
    </r>
    <r>
      <rPr>
        <b/>
        <vertAlign val="subscript"/>
        <sz val="12"/>
        <color theme="1"/>
        <rFont val="Arial"/>
        <family val="2"/>
      </rPr>
      <t>P</t>
    </r>
    <r>
      <rPr>
        <b/>
        <sz val="12"/>
        <color theme="1"/>
        <rFont val="Arial"/>
        <family val="2"/>
      </rPr>
      <t xml:space="preserve"> (mm)</t>
    </r>
  </si>
  <si>
    <r>
      <t>ΔV</t>
    </r>
    <r>
      <rPr>
        <b/>
        <vertAlign val="subscript"/>
        <sz val="12"/>
        <color theme="1"/>
        <rFont val="Arial"/>
        <family val="2"/>
      </rPr>
      <t>P</t>
    </r>
    <r>
      <rPr>
        <b/>
        <sz val="12"/>
        <color theme="1"/>
        <rFont val="Arial"/>
        <family val="2"/>
      </rPr>
      <t xml:space="preserve"> (ml)</t>
    </r>
  </si>
  <si>
    <r>
      <t>Flux</t>
    </r>
    <r>
      <rPr>
        <b/>
        <vertAlign val="subscript"/>
        <sz val="12"/>
        <color indexed="63"/>
        <rFont val="Arial"/>
        <family val="2"/>
      </rPr>
      <t>P</t>
    </r>
    <r>
      <rPr>
        <b/>
        <sz val="12"/>
        <color indexed="63"/>
        <rFont val="Arial"/>
        <family val="2"/>
      </rPr>
      <t xml:space="preserve"> (L/m</t>
    </r>
    <r>
      <rPr>
        <b/>
        <vertAlign val="superscript"/>
        <sz val="12"/>
        <color indexed="63"/>
        <rFont val="Arial"/>
        <family val="2"/>
      </rPr>
      <t>2</t>
    </r>
    <r>
      <rPr>
        <b/>
        <sz val="12"/>
        <color indexed="63"/>
        <rFont val="Arial"/>
        <family val="2"/>
      </rPr>
      <t>.hr)</t>
    </r>
  </si>
  <si>
    <r>
      <t>Membrane Area (m</t>
    </r>
    <r>
      <rPr>
        <b/>
        <vertAlign val="superscript"/>
        <sz val="12"/>
        <color theme="1"/>
        <rFont val="Arial"/>
        <family val="2"/>
      </rPr>
      <t>2</t>
    </r>
    <r>
      <rPr>
        <b/>
        <sz val="12"/>
        <color theme="1"/>
        <rFont val="Arial"/>
        <family val="2"/>
      </rPr>
      <t>)</t>
    </r>
  </si>
  <si>
    <r>
      <t>Feed Temperature (</t>
    </r>
    <r>
      <rPr>
        <b/>
        <vertAlign val="superscript"/>
        <sz val="12"/>
        <color theme="1"/>
        <rFont val="Arial"/>
        <family val="2"/>
      </rPr>
      <t>o</t>
    </r>
    <r>
      <rPr>
        <b/>
        <sz val="12"/>
        <color theme="1"/>
        <rFont val="Arial"/>
        <family val="2"/>
      </rPr>
      <t>C)</t>
    </r>
  </si>
  <si>
    <r>
      <t>Product Temperature (</t>
    </r>
    <r>
      <rPr>
        <b/>
        <vertAlign val="superscript"/>
        <sz val="12"/>
        <color theme="1"/>
        <rFont val="Arial"/>
        <family val="2"/>
      </rPr>
      <t>o</t>
    </r>
    <r>
      <rPr>
        <b/>
        <sz val="12"/>
        <color theme="1"/>
        <rFont val="Arial"/>
        <family val="2"/>
      </rPr>
      <t>C)</t>
    </r>
  </si>
  <si>
    <r>
      <t>Temperature Difference (</t>
    </r>
    <r>
      <rPr>
        <b/>
        <vertAlign val="superscript"/>
        <sz val="12"/>
        <color theme="1"/>
        <rFont val="Arial"/>
        <family val="2"/>
      </rPr>
      <t>o</t>
    </r>
    <r>
      <rPr>
        <b/>
        <sz val="12"/>
        <color theme="1"/>
        <rFont val="Arial"/>
        <family val="2"/>
      </rPr>
      <t>C)</t>
    </r>
  </si>
  <si>
    <t>Date Performed</t>
  </si>
  <si>
    <t>L2 (cm)</t>
  </si>
  <si>
    <t>Volume (ml)</t>
  </si>
  <si>
    <r>
      <t>ΔL</t>
    </r>
    <r>
      <rPr>
        <b/>
        <vertAlign val="subscript"/>
        <sz val="12"/>
        <color theme="1"/>
        <rFont val="Arial"/>
        <family val="2"/>
      </rPr>
      <t>P</t>
    </r>
    <r>
      <rPr>
        <b/>
        <sz val="12"/>
        <color theme="1"/>
        <rFont val="Arial"/>
        <family val="2"/>
      </rPr>
      <t xml:space="preserve"> (cm)</t>
    </r>
  </si>
  <si>
    <t>Average</t>
  </si>
  <si>
    <t>BRINE</t>
  </si>
  <si>
    <t>PRODUCT</t>
  </si>
  <si>
    <r>
      <t>TDS</t>
    </r>
    <r>
      <rPr>
        <b/>
        <vertAlign val="subscript"/>
        <sz val="11"/>
        <color theme="1"/>
        <rFont val="Arial"/>
        <family val="2"/>
      </rPr>
      <t>ave</t>
    </r>
    <r>
      <rPr>
        <b/>
        <sz val="11"/>
        <color theme="1"/>
        <rFont val="Arial"/>
        <family val="2"/>
      </rPr>
      <t xml:space="preserve"> initial (g/l)</t>
    </r>
  </si>
  <si>
    <r>
      <t>TDS</t>
    </r>
    <r>
      <rPr>
        <b/>
        <vertAlign val="subscript"/>
        <sz val="11"/>
        <color theme="1"/>
        <rFont val="Arial"/>
        <family val="2"/>
      </rPr>
      <t>ave</t>
    </r>
    <r>
      <rPr>
        <b/>
        <sz val="11"/>
        <color theme="1"/>
        <rFont val="Arial"/>
        <family val="2"/>
      </rPr>
      <t xml:space="preserve"> final (g/l)</t>
    </r>
  </si>
  <si>
    <r>
      <t>Overall Flux</t>
    </r>
    <r>
      <rPr>
        <b/>
        <vertAlign val="subscript"/>
        <sz val="12"/>
        <color indexed="63"/>
        <rFont val="Arial"/>
        <family val="2"/>
      </rPr>
      <t>F</t>
    </r>
    <r>
      <rPr>
        <b/>
        <sz val="12"/>
        <color indexed="63"/>
        <rFont val="Arial"/>
        <family val="2"/>
      </rPr>
      <t xml:space="preserve"> (L/m</t>
    </r>
    <r>
      <rPr>
        <b/>
        <vertAlign val="superscript"/>
        <sz val="12"/>
        <color indexed="63"/>
        <rFont val="Arial"/>
        <family val="2"/>
      </rPr>
      <t>2</t>
    </r>
    <r>
      <rPr>
        <b/>
        <sz val="12"/>
        <color indexed="63"/>
        <rFont val="Arial"/>
        <family val="2"/>
      </rPr>
      <t>.hr)</t>
    </r>
  </si>
  <si>
    <r>
      <t>Overall Flux</t>
    </r>
    <r>
      <rPr>
        <b/>
        <vertAlign val="subscript"/>
        <sz val="12"/>
        <color theme="1"/>
        <rFont val="Arial"/>
        <family val="2"/>
      </rPr>
      <t>P</t>
    </r>
    <r>
      <rPr>
        <b/>
        <sz val="12"/>
        <color indexed="63"/>
        <rFont val="Arial"/>
        <family val="2"/>
      </rPr>
      <t xml:space="preserve"> (L/m</t>
    </r>
    <r>
      <rPr>
        <b/>
        <vertAlign val="superscript"/>
        <sz val="12"/>
        <color indexed="63"/>
        <rFont val="Arial"/>
        <family val="2"/>
      </rPr>
      <t>2</t>
    </r>
    <r>
      <rPr>
        <b/>
        <sz val="12"/>
        <color indexed="63"/>
        <rFont val="Arial"/>
        <family val="2"/>
      </rPr>
      <t>.hr)</t>
    </r>
  </si>
  <si>
    <t>GVHP</t>
  </si>
  <si>
    <t>HVHP</t>
  </si>
  <si>
    <t>Volumefeed  (ml)</t>
  </si>
  <si>
    <t>Recovery (%)</t>
  </si>
  <si>
    <t>permeate Volume  (ml)</t>
  </si>
  <si>
    <t>EC01 (g/l)</t>
  </si>
  <si>
    <t>average</t>
  </si>
  <si>
    <t>-</t>
  </si>
  <si>
    <t>NaCl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</si>
</sst>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b/>
      <vertAlign val="subscript"/>
      <sz val="12"/>
      <color theme="1"/>
      <name val="Arial"/>
      <family val="2"/>
    </font>
    <font>
      <b/>
      <vertAlign val="superscript"/>
      <sz val="12"/>
      <color theme="1"/>
      <name val="Arial"/>
      <family val="2"/>
    </font>
    <font>
      <b/>
      <vertAlign val="subscript"/>
      <sz val="12"/>
      <color indexed="63"/>
      <name val="Arial"/>
      <family val="2"/>
    </font>
    <font>
      <b/>
      <sz val="12"/>
      <color indexed="63"/>
      <name val="Arial"/>
      <family val="2"/>
    </font>
    <font>
      <b/>
      <vertAlign val="superscript"/>
      <sz val="12"/>
      <color indexed="63"/>
      <name val="Arial"/>
      <family val="2"/>
    </font>
    <font>
      <sz val="12"/>
      <color theme="1"/>
      <name val="Calibri"/>
      <family val="2"/>
      <scheme val="minor"/>
    </font>
    <font>
      <sz val="11"/>
      <color theme="0"/>
      <name val="Arial"/>
      <family val="2"/>
    </font>
    <font>
      <sz val="11"/>
      <name val="Arial"/>
      <family val="2"/>
    </font>
    <font>
      <b/>
      <vertAlign val="subscript"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06">
    <xf numFmtId="0" fontId="0" fillId="0" borderId="0" xfId="0"/>
    <xf numFmtId="0" fontId="1" fillId="0" borderId="0" xfId="0" applyFont="1" applyFill="1"/>
    <xf numFmtId="0" fontId="1" fillId="0" borderId="0" xfId="0" applyFont="1" applyFill="1" applyBorder="1"/>
    <xf numFmtId="0" fontId="1" fillId="2" borderId="0" xfId="0" applyFont="1" applyFill="1"/>
    <xf numFmtId="0" fontId="1" fillId="0" borderId="0" xfId="0" applyFont="1"/>
    <xf numFmtId="0" fontId="3" fillId="0" borderId="0" xfId="0" applyFont="1" applyFill="1" applyBorder="1" applyAlignment="1">
      <alignment horizontal="center"/>
    </xf>
    <xf numFmtId="0" fontId="2" fillId="0" borderId="0" xfId="0" applyFont="1" applyFill="1"/>
    <xf numFmtId="0" fontId="3" fillId="0" borderId="0" xfId="0" applyFont="1" applyFill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1" xfId="0" applyFont="1" applyFill="1" applyBorder="1"/>
    <xf numFmtId="0" fontId="3" fillId="0" borderId="1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4" fillId="0" borderId="1" xfId="0" applyFont="1" applyFill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Border="1"/>
    <xf numFmtId="16" fontId="3" fillId="0" borderId="1" xfId="0" applyNumberFormat="1" applyFont="1" applyFill="1" applyBorder="1" applyAlignment="1">
      <alignment horizontal="center"/>
    </xf>
    <xf numFmtId="0" fontId="4" fillId="0" borderId="3" xfId="0" applyFont="1" applyBorder="1"/>
    <xf numFmtId="2" fontId="1" fillId="0" borderId="3" xfId="0" applyNumberFormat="1" applyFont="1" applyBorder="1"/>
    <xf numFmtId="0" fontId="1" fillId="0" borderId="3" xfId="0" applyFont="1" applyBorder="1"/>
    <xf numFmtId="0" fontId="1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1" xfId="0" applyFont="1" applyFill="1" applyBorder="1"/>
    <xf numFmtId="2" fontId="1" fillId="0" borderId="1" xfId="0" applyNumberFormat="1" applyFont="1" applyFill="1" applyBorder="1" applyAlignment="1">
      <alignment horizontal="center"/>
    </xf>
    <xf numFmtId="0" fontId="1" fillId="0" borderId="1" xfId="0" applyFont="1" applyBorder="1"/>
    <xf numFmtId="0" fontId="3" fillId="0" borderId="1" xfId="0" applyFont="1" applyFill="1" applyBorder="1" applyAlignment="1">
      <alignment horizontal="center" vertical="center"/>
    </xf>
    <xf numFmtId="0" fontId="1" fillId="2" borderId="1" xfId="0" applyFont="1" applyFill="1" applyBorder="1"/>
    <xf numFmtId="164" fontId="11" fillId="0" borderId="1" xfId="0" applyNumberFormat="1" applyFont="1" applyBorder="1" applyAlignment="1">
      <alignment horizontal="center" vertical="center"/>
    </xf>
    <xf numFmtId="0" fontId="13" fillId="0" borderId="1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2" fontId="11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/>
    </xf>
    <xf numFmtId="2" fontId="1" fillId="0" borderId="0" xfId="0" applyNumberFormat="1" applyFont="1" applyFill="1"/>
    <xf numFmtId="2" fontId="1" fillId="0" borderId="0" xfId="0" applyNumberFormat="1" applyFont="1"/>
    <xf numFmtId="0" fontId="1" fillId="0" borderId="0" xfId="0" applyFont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2" fontId="3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2" fontId="1" fillId="0" borderId="6" xfId="0" applyNumberFormat="1" applyFont="1" applyFill="1" applyBorder="1" applyAlignment="1"/>
    <xf numFmtId="0" fontId="1" fillId="0" borderId="6" xfId="0" applyFont="1" applyFill="1" applyBorder="1" applyAlignment="1"/>
    <xf numFmtId="2" fontId="3" fillId="0" borderId="7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/>
    </xf>
    <xf numFmtId="2" fontId="3" fillId="0" borderId="8" xfId="0" applyNumberFormat="1" applyFont="1" applyFill="1" applyBorder="1" applyAlignment="1">
      <alignment horizontal="center" vertical="center"/>
    </xf>
    <xf numFmtId="2" fontId="11" fillId="0" borderId="8" xfId="0" applyNumberFormat="1" applyFont="1" applyBorder="1" applyAlignment="1">
      <alignment horizontal="center" vertical="center"/>
    </xf>
    <xf numFmtId="2" fontId="3" fillId="0" borderId="8" xfId="0" applyNumberFormat="1" applyFont="1" applyFill="1" applyBorder="1" applyAlignment="1">
      <alignment horizontal="center" vertical="center"/>
    </xf>
    <xf numFmtId="2" fontId="2" fillId="0" borderId="8" xfId="0" applyNumberFormat="1" applyFont="1" applyFill="1" applyBorder="1" applyAlignment="1">
      <alignment vertical="center"/>
    </xf>
    <xf numFmtId="2" fontId="2" fillId="0" borderId="8" xfId="0" applyNumberFormat="1" applyFont="1" applyFill="1" applyBorder="1" applyAlignment="1">
      <alignment horizontal="center"/>
    </xf>
    <xf numFmtId="0" fontId="3" fillId="0" borderId="8" xfId="0" applyFont="1" applyFill="1" applyBorder="1" applyAlignment="1">
      <alignment vertical="center"/>
    </xf>
    <xf numFmtId="0" fontId="11" fillId="0" borderId="8" xfId="0" applyFont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/>
    </xf>
    <xf numFmtId="1" fontId="3" fillId="0" borderId="5" xfId="0" applyNumberFormat="1" applyFont="1" applyFill="1" applyBorder="1" applyAlignment="1">
      <alignment horizontal="center" vertical="center"/>
    </xf>
    <xf numFmtId="2" fontId="11" fillId="0" borderId="5" xfId="0" applyNumberFormat="1" applyFont="1" applyBorder="1" applyAlignment="1">
      <alignment horizontal="center" vertical="center"/>
    </xf>
    <xf numFmtId="2" fontId="3" fillId="0" borderId="5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1" fontId="3" fillId="0" borderId="0" xfId="0" applyNumberFormat="1" applyFont="1" applyFill="1" applyBorder="1" applyAlignment="1">
      <alignment horizontal="center" vertical="center"/>
    </xf>
    <xf numFmtId="2" fontId="11" fillId="0" borderId="0" xfId="0" applyNumberFormat="1" applyFont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2" fontId="3" fillId="0" borderId="0" xfId="0" applyNumberFormat="1" applyFont="1" applyBorder="1" applyAlignment="1">
      <alignment horizontal="center"/>
    </xf>
    <xf numFmtId="2" fontId="3" fillId="0" borderId="0" xfId="0" applyNumberFormat="1" applyFont="1" applyBorder="1" applyAlignment="1">
      <alignment horizontal="center" vertical="center"/>
    </xf>
    <xf numFmtId="2" fontId="1" fillId="0" borderId="0" xfId="0" applyNumberFormat="1" applyFont="1" applyBorder="1"/>
    <xf numFmtId="2" fontId="3" fillId="0" borderId="9" xfId="0" applyNumberFormat="1" applyFont="1" applyFill="1" applyBorder="1" applyAlignment="1">
      <alignment horizontal="center" vertical="center"/>
    </xf>
    <xf numFmtId="2" fontId="11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0" fillId="0" borderId="0" xfId="0" applyBorder="1"/>
    <xf numFmtId="0" fontId="1" fillId="2" borderId="7" xfId="0" applyFont="1" applyFill="1" applyBorder="1"/>
    <xf numFmtId="0" fontId="2" fillId="0" borderId="7" xfId="0" applyFont="1" applyFill="1" applyBorder="1" applyAlignment="1">
      <alignment horizontal="center" vertical="center"/>
    </xf>
    <xf numFmtId="0" fontId="4" fillId="0" borderId="7" xfId="0" applyFont="1" applyFill="1" applyBorder="1"/>
    <xf numFmtId="2" fontId="1" fillId="0" borderId="0" xfId="0" applyNumberFormat="1" applyFont="1" applyFill="1" applyBorder="1"/>
    <xf numFmtId="0" fontId="4" fillId="0" borderId="10" xfId="0" applyFont="1" applyFill="1" applyBorder="1" applyAlignment="1">
      <alignment horizontal="center" vertical="center"/>
    </xf>
    <xf numFmtId="0" fontId="1" fillId="0" borderId="10" xfId="0" applyFont="1" applyBorder="1"/>
    <xf numFmtId="0" fontId="1" fillId="0" borderId="10" xfId="0" applyFont="1" applyFill="1" applyBorder="1"/>
    <xf numFmtId="0" fontId="4" fillId="0" borderId="10" xfId="0" applyFont="1" applyFill="1" applyBorder="1" applyAlignment="1">
      <alignment horizontal="center"/>
    </xf>
    <xf numFmtId="0" fontId="4" fillId="0" borderId="4" xfId="0" applyFont="1" applyBorder="1"/>
    <xf numFmtId="2" fontId="1" fillId="0" borderId="4" xfId="0" applyNumberFormat="1" applyFont="1" applyBorder="1"/>
    <xf numFmtId="2" fontId="1" fillId="0" borderId="0" xfId="0" applyNumberFormat="1" applyFont="1" applyFill="1" applyBorder="1" applyAlignment="1"/>
    <xf numFmtId="0" fontId="1" fillId="0" borderId="0" xfId="0" applyFont="1" applyFill="1" applyBorder="1" applyAlignment="1"/>
    <xf numFmtId="2" fontId="1" fillId="0" borderId="7" xfId="0" applyNumberFormat="1" applyFont="1" applyFill="1" applyBorder="1" applyAlignment="1">
      <alignment horizontal="center"/>
    </xf>
    <xf numFmtId="0" fontId="1" fillId="0" borderId="7" xfId="0" applyFont="1" applyBorder="1"/>
    <xf numFmtId="0" fontId="1" fillId="0" borderId="7" xfId="0" applyFont="1" applyFill="1" applyBorder="1"/>
    <xf numFmtId="0" fontId="13" fillId="0" borderId="0" xfId="0" applyFont="1" applyFill="1" applyBorder="1" applyAlignment="1">
      <alignment horizontal="center"/>
    </xf>
    <xf numFmtId="2" fontId="3" fillId="0" borderId="1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1"/>
          <c:tx>
            <c:v>GVHP feed EC</c:v>
          </c:tx>
          <c:spPr>
            <a:ln w="25400" cap="rnd">
              <a:noFill/>
              <a:round/>
            </a:ln>
            <a:effectLst/>
          </c:spPr>
          <c:marker>
            <c:symbol val="star"/>
            <c:size val="6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  <a:effectLst/>
            </c:spPr>
          </c:marker>
          <c:xVal>
            <c:numRef>
              <c:f>'GVHP data (0,22)'!$AH$4:$AH$16</c:f>
              <c:numCache>
                <c:formatCode>General</c:formatCode>
                <c:ptCount val="13"/>
                <c:pt idx="1">
                  <c:v>1.9792499999998072</c:v>
                </c:pt>
                <c:pt idx="2">
                  <c:v>1.9792499999998072</c:v>
                </c:pt>
                <c:pt idx="3">
                  <c:v>2.8274999999999997</c:v>
                </c:pt>
                <c:pt idx="4">
                  <c:v>4.5239999999997424</c:v>
                </c:pt>
                <c:pt idx="5">
                  <c:v>5.3722499999999345</c:v>
                </c:pt>
                <c:pt idx="6">
                  <c:v>7.0687499999999996</c:v>
                </c:pt>
                <c:pt idx="7">
                  <c:v>7.0687499999999996</c:v>
                </c:pt>
                <c:pt idx="8">
                  <c:v>8.7652499999997424</c:v>
                </c:pt>
                <c:pt idx="9">
                  <c:v>10.461749999999807</c:v>
                </c:pt>
                <c:pt idx="10">
                  <c:v>11.027249999999936</c:v>
                </c:pt>
                <c:pt idx="11">
                  <c:v>12.723750000000001</c:v>
                </c:pt>
                <c:pt idx="12">
                  <c:v>13.854749999999935</c:v>
                </c:pt>
              </c:numCache>
            </c:numRef>
          </c:xVal>
          <c:yVal>
            <c:numRef>
              <c:f>'GVHP data (0,22)'!$H$4:$H$16</c:f>
              <c:numCache>
                <c:formatCode>0.00</c:formatCode>
                <c:ptCount val="13"/>
                <c:pt idx="0">
                  <c:v>203</c:v>
                </c:pt>
                <c:pt idx="1">
                  <c:v>209</c:v>
                </c:pt>
                <c:pt idx="2">
                  <c:v>211</c:v>
                </c:pt>
                <c:pt idx="3">
                  <c:v>214</c:v>
                </c:pt>
                <c:pt idx="4">
                  <c:v>218</c:v>
                </c:pt>
                <c:pt idx="5">
                  <c:v>220</c:v>
                </c:pt>
                <c:pt idx="6">
                  <c:v>224</c:v>
                </c:pt>
                <c:pt idx="7">
                  <c:v>227</c:v>
                </c:pt>
                <c:pt idx="8">
                  <c:v>229</c:v>
                </c:pt>
                <c:pt idx="9">
                  <c:v>235</c:v>
                </c:pt>
                <c:pt idx="10">
                  <c:v>238</c:v>
                </c:pt>
                <c:pt idx="11">
                  <c:v>243</c:v>
                </c:pt>
                <c:pt idx="12">
                  <c:v>250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5A6-483E-B342-58DD91C08765}"/>
            </c:ext>
          </c:extLst>
        </c:ser>
        <c:ser>
          <c:idx val="3"/>
          <c:order val="3"/>
          <c:tx>
            <c:v>HVHP feed EC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  <a:effectLst/>
            </c:spPr>
          </c:marker>
          <c:xVal>
            <c:numRef>
              <c:f>'HVHP data (0,45)'!$AG$4:$AG$16</c:f>
              <c:numCache>
                <c:formatCode>General</c:formatCode>
                <c:ptCount val="13"/>
                <c:pt idx="1">
                  <c:v>0.28275000000006434</c:v>
                </c:pt>
                <c:pt idx="2">
                  <c:v>0.56549999999980727</c:v>
                </c:pt>
                <c:pt idx="3">
                  <c:v>1.9792499999998072</c:v>
                </c:pt>
                <c:pt idx="4">
                  <c:v>3.1102500000000646</c:v>
                </c:pt>
                <c:pt idx="5">
                  <c:v>3.6757499999998715</c:v>
                </c:pt>
                <c:pt idx="6">
                  <c:v>6.2204999999998076</c:v>
                </c:pt>
                <c:pt idx="7">
                  <c:v>7.6342499999998061</c:v>
                </c:pt>
                <c:pt idx="8">
                  <c:v>8.1997499999999341</c:v>
                </c:pt>
                <c:pt idx="9">
                  <c:v>8.4824999999999982</c:v>
                </c:pt>
                <c:pt idx="10">
                  <c:v>11.309999999999999</c:v>
                </c:pt>
                <c:pt idx="11">
                  <c:v>12.440999999999935</c:v>
                </c:pt>
              </c:numCache>
            </c:numRef>
          </c:xVal>
          <c:yVal>
            <c:numRef>
              <c:f>'HVHP data (0,45)'!$G$4:$G$16</c:f>
              <c:numCache>
                <c:formatCode>0.00</c:formatCode>
                <c:ptCount val="13"/>
                <c:pt idx="0">
                  <c:v>206</c:v>
                </c:pt>
                <c:pt idx="1">
                  <c:v>209</c:v>
                </c:pt>
                <c:pt idx="2">
                  <c:v>213</c:v>
                </c:pt>
                <c:pt idx="3">
                  <c:v>217</c:v>
                </c:pt>
                <c:pt idx="4">
                  <c:v>220</c:v>
                </c:pt>
                <c:pt idx="5">
                  <c:v>223</c:v>
                </c:pt>
                <c:pt idx="6">
                  <c:v>227</c:v>
                </c:pt>
                <c:pt idx="7">
                  <c:v>230</c:v>
                </c:pt>
                <c:pt idx="8">
                  <c:v>236</c:v>
                </c:pt>
                <c:pt idx="9">
                  <c:v>237</c:v>
                </c:pt>
                <c:pt idx="10">
                  <c:v>243</c:v>
                </c:pt>
                <c:pt idx="11">
                  <c:v>248</c:v>
                </c:pt>
                <c:pt idx="12">
                  <c:v>253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5A6-483E-B342-58DD91C087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5065376"/>
        <c:axId val="665318192"/>
      </c:scatterChart>
      <c:scatterChart>
        <c:scatterStyle val="lineMarker"/>
        <c:varyColors val="0"/>
        <c:ser>
          <c:idx val="0"/>
          <c:order val="0"/>
          <c:tx>
            <c:v>GVHP permeate EC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6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xVal>
            <c:numRef>
              <c:f>'GVHP data (0,22)'!$AH$4:$AH$16</c:f>
              <c:numCache>
                <c:formatCode>General</c:formatCode>
                <c:ptCount val="13"/>
                <c:pt idx="1">
                  <c:v>1.9792499999998072</c:v>
                </c:pt>
                <c:pt idx="2">
                  <c:v>1.9792499999998072</c:v>
                </c:pt>
                <c:pt idx="3">
                  <c:v>2.8274999999999997</c:v>
                </c:pt>
                <c:pt idx="4">
                  <c:v>4.5239999999997424</c:v>
                </c:pt>
                <c:pt idx="5">
                  <c:v>5.3722499999999345</c:v>
                </c:pt>
                <c:pt idx="6">
                  <c:v>7.0687499999999996</c:v>
                </c:pt>
                <c:pt idx="7">
                  <c:v>7.0687499999999996</c:v>
                </c:pt>
                <c:pt idx="8">
                  <c:v>8.7652499999997424</c:v>
                </c:pt>
                <c:pt idx="9">
                  <c:v>10.461749999999807</c:v>
                </c:pt>
                <c:pt idx="10">
                  <c:v>11.027249999999936</c:v>
                </c:pt>
                <c:pt idx="11">
                  <c:v>12.723750000000001</c:v>
                </c:pt>
                <c:pt idx="12">
                  <c:v>13.854749999999935</c:v>
                </c:pt>
              </c:numCache>
            </c:numRef>
          </c:xVal>
          <c:yVal>
            <c:numRef>
              <c:f>'GVHP data (0,22)'!$N$4:$N$16</c:f>
              <c:numCache>
                <c:formatCode>0.00</c:formatCode>
                <c:ptCount val="13"/>
                <c:pt idx="0">
                  <c:v>3.99</c:v>
                </c:pt>
                <c:pt idx="1">
                  <c:v>4.24</c:v>
                </c:pt>
                <c:pt idx="2">
                  <c:v>4.67</c:v>
                </c:pt>
                <c:pt idx="3">
                  <c:v>4.92</c:v>
                </c:pt>
                <c:pt idx="4">
                  <c:v>5.38</c:v>
                </c:pt>
                <c:pt idx="5">
                  <c:v>5.97</c:v>
                </c:pt>
                <c:pt idx="6">
                  <c:v>6.94</c:v>
                </c:pt>
                <c:pt idx="7">
                  <c:v>8.17</c:v>
                </c:pt>
                <c:pt idx="8">
                  <c:v>9.15</c:v>
                </c:pt>
                <c:pt idx="9">
                  <c:v>10.65</c:v>
                </c:pt>
                <c:pt idx="10">
                  <c:v>12.4</c:v>
                </c:pt>
                <c:pt idx="11">
                  <c:v>13.86</c:v>
                </c:pt>
                <c:pt idx="12">
                  <c:v>16.48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5A6-483E-B342-58DD91C08765}"/>
            </c:ext>
          </c:extLst>
        </c:ser>
        <c:ser>
          <c:idx val="2"/>
          <c:order val="2"/>
          <c:tx>
            <c:v>HVHP permeate EC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  <a:effectLst/>
            </c:spPr>
          </c:marker>
          <c:xVal>
            <c:numRef>
              <c:f>'HVHP data (0,45)'!$AG$4:$AG$16</c:f>
              <c:numCache>
                <c:formatCode>General</c:formatCode>
                <c:ptCount val="13"/>
                <c:pt idx="1">
                  <c:v>0.28275000000006434</c:v>
                </c:pt>
                <c:pt idx="2">
                  <c:v>0.56549999999980727</c:v>
                </c:pt>
                <c:pt idx="3">
                  <c:v>1.9792499999998072</c:v>
                </c:pt>
                <c:pt idx="4">
                  <c:v>3.1102500000000646</c:v>
                </c:pt>
                <c:pt idx="5">
                  <c:v>3.6757499999998715</c:v>
                </c:pt>
                <c:pt idx="6">
                  <c:v>6.2204999999998076</c:v>
                </c:pt>
                <c:pt idx="7">
                  <c:v>7.6342499999998061</c:v>
                </c:pt>
                <c:pt idx="8">
                  <c:v>8.1997499999999341</c:v>
                </c:pt>
                <c:pt idx="9">
                  <c:v>8.4824999999999982</c:v>
                </c:pt>
                <c:pt idx="10">
                  <c:v>11.309999999999999</c:v>
                </c:pt>
                <c:pt idx="11">
                  <c:v>12.440999999999935</c:v>
                </c:pt>
              </c:numCache>
            </c:numRef>
          </c:xVal>
          <c:yVal>
            <c:numRef>
              <c:f>'HVHP data (0,45)'!$M$4:$M$16</c:f>
              <c:numCache>
                <c:formatCode>0.00</c:formatCode>
                <c:ptCount val="13"/>
                <c:pt idx="0">
                  <c:v>3.19</c:v>
                </c:pt>
                <c:pt idx="1">
                  <c:v>3.2</c:v>
                </c:pt>
                <c:pt idx="2">
                  <c:v>3.31</c:v>
                </c:pt>
                <c:pt idx="3">
                  <c:v>3.67</c:v>
                </c:pt>
                <c:pt idx="4">
                  <c:v>4.33</c:v>
                </c:pt>
                <c:pt idx="5">
                  <c:v>5.34</c:v>
                </c:pt>
                <c:pt idx="6">
                  <c:v>6.3</c:v>
                </c:pt>
                <c:pt idx="7">
                  <c:v>7.64</c:v>
                </c:pt>
                <c:pt idx="8">
                  <c:v>10.51</c:v>
                </c:pt>
                <c:pt idx="9">
                  <c:v>11.46</c:v>
                </c:pt>
                <c:pt idx="10">
                  <c:v>14.27</c:v>
                </c:pt>
                <c:pt idx="11">
                  <c:v>16</c:v>
                </c:pt>
                <c:pt idx="12">
                  <c:v>18.25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5A6-483E-B342-58DD91C087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6087016"/>
        <c:axId val="666086360"/>
      </c:scatterChart>
      <c:valAx>
        <c:axId val="495065376"/>
        <c:scaling>
          <c:orientation val="minMax"/>
          <c:max val="20"/>
        </c:scaling>
        <c:delete val="0"/>
        <c:axPos val="b"/>
        <c:majorGridlines>
          <c:spPr>
            <a:ln>
              <a:solidFill>
                <a:schemeClr val="tx1">
                  <a:lumMod val="15000"/>
                  <a:lumOff val="85000"/>
                </a:schemeClr>
              </a:solidFill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Water Recovery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5318192"/>
        <c:crosses val="autoZero"/>
        <c:crossBetween val="midCat"/>
      </c:valAx>
      <c:valAx>
        <c:axId val="665318192"/>
        <c:scaling>
          <c:orientation val="minMax"/>
        </c:scaling>
        <c:delete val="0"/>
        <c:axPos val="l"/>
        <c:majorGridlines>
          <c:spPr>
            <a:ln>
              <a:solidFill>
                <a:schemeClr val="tx1">
                  <a:lumMod val="15000"/>
                  <a:lumOff val="85000"/>
                </a:schemeClr>
              </a:solidFill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Feed conductivity (mS/cm)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5065376"/>
        <c:crosses val="autoZero"/>
        <c:crossBetween val="midCat"/>
      </c:valAx>
      <c:valAx>
        <c:axId val="666086360"/>
        <c:scaling>
          <c:orientation val="minMax"/>
          <c:max val="3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Permeate Conductivity (µS/cm)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6087016"/>
        <c:crosses val="max"/>
        <c:crossBetween val="midCat"/>
      </c:valAx>
      <c:valAx>
        <c:axId val="66608701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6660863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15875" cap="flat" cmpd="sng" algn="ctr">
        <a:solidFill>
          <a:schemeClr val="tx1">
            <a:lumMod val="65000"/>
            <a:lumOff val="3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189035</xdr:colOff>
      <xdr:row>3</xdr:row>
      <xdr:rowOff>12821</xdr:rowOff>
    </xdr:from>
    <xdr:to>
      <xdr:col>10</xdr:col>
      <xdr:colOff>492370</xdr:colOff>
      <xdr:row>17</xdr:row>
      <xdr:rowOff>89021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B5B65E3-39C4-4566-A6DA-AFC86703C7F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55BA80-6C85-424D-B7C8-632EC978CD4B}">
  <dimension ref="A1:AT99"/>
  <sheetViews>
    <sheetView tabSelected="1" topLeftCell="F1" zoomScale="70" zoomScaleNormal="70" workbookViewId="0">
      <selection activeCell="AG23" sqref="AG23"/>
    </sheetView>
  </sheetViews>
  <sheetFormatPr defaultRowHeight="15" x14ac:dyDescent="0.25"/>
  <cols>
    <col min="1" max="1" width="1" style="4" customWidth="1"/>
    <col min="2" max="2" width="32" style="4" bestFit="1" customWidth="1"/>
    <col min="3" max="4" width="14.7109375" style="4" customWidth="1"/>
    <col min="6" max="6" width="10.7109375" style="4" customWidth="1"/>
    <col min="7" max="8" width="16.7109375" style="4" customWidth="1"/>
    <col min="9" max="9" width="16.7109375" style="39" customWidth="1"/>
    <col min="10" max="12" width="16.7109375" style="4" customWidth="1"/>
    <col min="13" max="13" width="0.5703125" style="4" customWidth="1"/>
    <col min="14" max="14" width="16.7109375" style="4" customWidth="1"/>
    <col min="15" max="16" width="16.7109375" style="4" hidden="1" customWidth="1"/>
    <col min="17" max="18" width="16.7109375" style="4" customWidth="1"/>
    <col min="19" max="19" width="16.7109375" style="4" hidden="1" customWidth="1"/>
    <col min="20" max="21" width="16.7109375" style="4" customWidth="1"/>
    <col min="22" max="22" width="16.7109375" style="4" hidden="1" customWidth="1"/>
    <col min="23" max="23" width="16.7109375" style="40" customWidth="1"/>
    <col min="24" max="24" width="16.7109375" style="4" customWidth="1"/>
    <col min="25" max="31" width="18.7109375" style="4" hidden="1" customWidth="1"/>
    <col min="32" max="32" width="25.140625" style="4" bestFit="1" customWidth="1"/>
    <col min="33" max="33" width="26.140625" style="4" bestFit="1" customWidth="1"/>
    <col min="34" max="34" width="18.7109375" style="4" customWidth="1"/>
    <col min="35" max="35" width="25.140625" style="4" bestFit="1" customWidth="1"/>
    <col min="36" max="36" width="26.140625" style="4" bestFit="1" customWidth="1"/>
    <col min="37" max="39" width="9.140625" style="100"/>
    <col min="40" max="16384" width="9.140625" style="4"/>
  </cols>
  <sheetData>
    <row r="1" spans="1:46" x14ac:dyDescent="0.25">
      <c r="A1" s="1"/>
      <c r="B1" s="1"/>
      <c r="C1" s="1"/>
      <c r="D1" s="1"/>
      <c r="F1" s="2"/>
      <c r="G1" s="2"/>
      <c r="H1" s="1"/>
      <c r="I1" s="38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15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N1" s="3"/>
      <c r="AO1" s="3"/>
      <c r="AP1" s="3"/>
    </row>
    <row r="2" spans="1:46" ht="18" x14ac:dyDescent="0.25">
      <c r="A2" s="1"/>
      <c r="B2" s="9" t="s">
        <v>28</v>
      </c>
      <c r="C2" s="17"/>
      <c r="D2" s="5"/>
      <c r="F2" s="51" t="s">
        <v>12</v>
      </c>
      <c r="G2" s="23"/>
      <c r="H2" s="54" t="s">
        <v>10</v>
      </c>
      <c r="I2" s="54"/>
      <c r="J2" s="54"/>
      <c r="K2" s="54"/>
      <c r="L2" s="54"/>
      <c r="M2" s="41"/>
      <c r="N2" s="54" t="s">
        <v>11</v>
      </c>
      <c r="O2" s="54"/>
      <c r="P2" s="54"/>
      <c r="Q2" s="54"/>
      <c r="R2" s="54"/>
      <c r="S2" s="54"/>
      <c r="T2" s="54"/>
      <c r="U2" s="54"/>
      <c r="V2" s="54"/>
      <c r="W2" s="54"/>
      <c r="X2" s="1"/>
      <c r="Y2" s="58" t="s">
        <v>32</v>
      </c>
      <c r="Z2" s="56" t="s">
        <v>7</v>
      </c>
      <c r="AA2" s="57" t="s">
        <v>33</v>
      </c>
      <c r="AB2" s="57"/>
      <c r="AC2" s="57" t="s">
        <v>34</v>
      </c>
      <c r="AD2" s="57"/>
      <c r="AE2" s="13"/>
      <c r="AF2" s="23"/>
      <c r="AG2" s="23"/>
      <c r="AH2" s="23"/>
      <c r="AI2" s="27"/>
      <c r="AJ2" s="89"/>
      <c r="AS2" s="59"/>
      <c r="AT2" s="59"/>
    </row>
    <row r="3" spans="1:46" ht="20.100000000000001" customHeight="1" x14ac:dyDescent="0.35">
      <c r="A3" s="1"/>
      <c r="B3" s="6"/>
      <c r="C3" s="7"/>
      <c r="D3" s="5"/>
      <c r="F3" s="52"/>
      <c r="G3" s="49" t="s">
        <v>7</v>
      </c>
      <c r="H3" s="49" t="s">
        <v>8</v>
      </c>
      <c r="I3" s="35" t="s">
        <v>9</v>
      </c>
      <c r="J3" s="49" t="s">
        <v>17</v>
      </c>
      <c r="K3" s="49" t="s">
        <v>18</v>
      </c>
      <c r="L3" s="49" t="s">
        <v>19</v>
      </c>
      <c r="M3" s="42"/>
      <c r="N3" s="56" t="s">
        <v>20</v>
      </c>
      <c r="O3" s="56"/>
      <c r="P3" s="56"/>
      <c r="Q3" s="42" t="s">
        <v>29</v>
      </c>
      <c r="R3" s="42" t="s">
        <v>21</v>
      </c>
      <c r="S3" s="42" t="s">
        <v>31</v>
      </c>
      <c r="T3" s="42" t="s">
        <v>22</v>
      </c>
      <c r="U3" s="42" t="s">
        <v>23</v>
      </c>
      <c r="V3" s="42" t="s">
        <v>15</v>
      </c>
      <c r="W3" s="42" t="s">
        <v>16</v>
      </c>
      <c r="X3" s="16"/>
      <c r="Y3" s="58"/>
      <c r="Z3" s="56"/>
      <c r="AA3" s="42" t="s">
        <v>8</v>
      </c>
      <c r="AB3" s="42" t="s">
        <v>19</v>
      </c>
      <c r="AC3" s="14" t="s">
        <v>20</v>
      </c>
      <c r="AD3" s="42" t="s">
        <v>23</v>
      </c>
      <c r="AE3" s="42" t="s">
        <v>16</v>
      </c>
      <c r="AF3" s="49" t="s">
        <v>41</v>
      </c>
      <c r="AG3" s="49" t="s">
        <v>13</v>
      </c>
      <c r="AH3" s="49" t="s">
        <v>42</v>
      </c>
      <c r="AI3" s="49" t="s">
        <v>43</v>
      </c>
      <c r="AJ3" s="49" t="s">
        <v>13</v>
      </c>
    </row>
    <row r="4" spans="1:46" ht="20.100000000000001" customHeight="1" x14ac:dyDescent="0.25">
      <c r="A4" s="1"/>
      <c r="B4" s="9" t="s">
        <v>2</v>
      </c>
      <c r="C4" s="10" t="s">
        <v>39</v>
      </c>
      <c r="D4" s="33"/>
      <c r="F4" s="52"/>
      <c r="G4" s="36">
        <v>0</v>
      </c>
      <c r="H4" s="34">
        <v>203</v>
      </c>
      <c r="I4" s="34">
        <v>417.1</v>
      </c>
      <c r="J4" s="50"/>
      <c r="K4" s="50"/>
      <c r="L4" s="50"/>
      <c r="M4" s="43"/>
      <c r="N4" s="34">
        <v>3.99</v>
      </c>
      <c r="O4" s="34"/>
      <c r="P4" s="34"/>
      <c r="Q4" s="34">
        <v>425.35</v>
      </c>
      <c r="R4" s="43"/>
      <c r="S4" s="43"/>
      <c r="T4" s="43"/>
      <c r="U4" s="43"/>
      <c r="V4" s="34"/>
      <c r="W4" s="32"/>
      <c r="X4" s="2"/>
      <c r="Y4" s="58"/>
      <c r="Z4" s="26">
        <v>0</v>
      </c>
      <c r="AA4" s="28" t="e">
        <f>AVERAGE(H4,H28,#REF!)</f>
        <v>#REF!</v>
      </c>
      <c r="AB4" s="43">
        <v>0</v>
      </c>
      <c r="AC4" s="24">
        <v>0</v>
      </c>
      <c r="AD4" s="43">
        <v>0</v>
      </c>
      <c r="AE4" s="13">
        <v>0</v>
      </c>
      <c r="AF4" s="29">
        <v>0</v>
      </c>
      <c r="AG4" s="30">
        <v>0</v>
      </c>
      <c r="AH4" s="30"/>
      <c r="AI4" s="29">
        <v>0</v>
      </c>
      <c r="AJ4" s="30">
        <v>0</v>
      </c>
    </row>
    <row r="5" spans="1:46" ht="20.100000000000001" customHeight="1" x14ac:dyDescent="0.25">
      <c r="A5" s="1"/>
      <c r="B5" s="9" t="s">
        <v>24</v>
      </c>
      <c r="C5" s="10">
        <v>4.3400000000000001E-3</v>
      </c>
      <c r="D5" s="5"/>
      <c r="F5" s="52"/>
      <c r="G5" s="36">
        <v>30</v>
      </c>
      <c r="H5" s="34">
        <v>209</v>
      </c>
      <c r="I5" s="34">
        <v>416.7</v>
      </c>
      <c r="J5" s="50">
        <f t="shared" ref="J5:J59" si="0">(I4-I5)*10</f>
        <v>4.0000000000003411</v>
      </c>
      <c r="K5" s="50">
        <f>J5*$C$11</f>
        <v>86.560000000007378</v>
      </c>
      <c r="L5" s="50">
        <f>(K5/1000)/((1/6)*$C$5)</f>
        <v>119.66820276498717</v>
      </c>
      <c r="M5" s="43"/>
      <c r="N5" s="34">
        <v>4.24</v>
      </c>
      <c r="O5" s="34"/>
      <c r="P5" s="34"/>
      <c r="Q5" s="34">
        <v>425.7</v>
      </c>
      <c r="R5" s="43">
        <f>-(Q4-Q5)*10</f>
        <v>3.4999999999996589</v>
      </c>
      <c r="S5" s="43"/>
      <c r="T5" s="43">
        <f>R5*$C$12</f>
        <v>79.169999999992285</v>
      </c>
      <c r="U5" s="43">
        <f>(T5/1000)/((3/6)*$C$5)</f>
        <v>36.483870967738383</v>
      </c>
      <c r="V5" s="55"/>
      <c r="W5" s="37">
        <f>(1-((N5/1000)/H5))*100</f>
        <v>99.997971291866023</v>
      </c>
      <c r="X5" s="60"/>
      <c r="Y5" s="58"/>
      <c r="Z5" s="26">
        <v>30</v>
      </c>
      <c r="AA5" s="28">
        <f t="shared" ref="AA5:AA22" si="1">AVERAGE(H5,H29,H65)</f>
        <v>209</v>
      </c>
      <c r="AB5" s="43">
        <f>AVERAGE(L5,L29,L65)</f>
        <v>119.66820276498717</v>
      </c>
      <c r="AC5" s="24" t="e">
        <f>AVERAGE(P5,P29,P65)</f>
        <v>#DIV/0!</v>
      </c>
      <c r="AD5" s="43">
        <f>AVERAGE(U5,U29,U65)</f>
        <v>36.483870967738383</v>
      </c>
      <c r="AE5" s="24">
        <f t="shared" ref="AE5:AE22" si="2">AVERAGE(W5,W29,W65)</f>
        <v>99.997971291866023</v>
      </c>
      <c r="AF5" s="29">
        <f>K5</f>
        <v>86.560000000007378</v>
      </c>
      <c r="AG5" s="13">
        <f>AF5+AG4</f>
        <v>86.560000000007378</v>
      </c>
      <c r="AH5" s="13">
        <f>(AJ5/$C$23)*100</f>
        <v>1.9792499999998072</v>
      </c>
      <c r="AI5" s="29">
        <f>T5</f>
        <v>79.169999999992285</v>
      </c>
      <c r="AJ5" s="13">
        <f>AI5+AJ4</f>
        <v>79.169999999992285</v>
      </c>
    </row>
    <row r="6" spans="1:46" ht="20.100000000000001" customHeight="1" x14ac:dyDescent="0.25">
      <c r="A6" s="1"/>
      <c r="B6" s="6"/>
      <c r="C6" s="7"/>
      <c r="D6" s="5"/>
      <c r="F6" s="52"/>
      <c r="G6" s="36">
        <v>60</v>
      </c>
      <c r="H6" s="34">
        <v>211</v>
      </c>
      <c r="I6" s="34">
        <v>415.55</v>
      </c>
      <c r="J6" s="50">
        <f t="shared" si="0"/>
        <v>11.499999999999773</v>
      </c>
      <c r="K6" s="50">
        <f t="shared" ref="K6:K69" si="3">J6*$C$11</f>
        <v>248.8599999999951</v>
      </c>
      <c r="L6" s="50">
        <f t="shared" ref="L6:L69" si="4">(K6/1000)/((1/6)*$C$5)</f>
        <v>344.04608294930199</v>
      </c>
      <c r="M6" s="43"/>
      <c r="N6" s="34">
        <v>4.67</v>
      </c>
      <c r="O6" s="34"/>
      <c r="P6" s="34"/>
      <c r="Q6" s="34">
        <v>425.7</v>
      </c>
      <c r="R6" s="43">
        <f t="shared" ref="R6:R69" si="5">-(Q5-Q6)*10</f>
        <v>0</v>
      </c>
      <c r="S6" s="43"/>
      <c r="T6" s="43">
        <f>R6*$C$12</f>
        <v>0</v>
      </c>
      <c r="U6" s="48" t="s">
        <v>46</v>
      </c>
      <c r="V6" s="55"/>
      <c r="W6" s="32">
        <f>(1-((N6/1000)/H6))*100</f>
        <v>99.997786729857822</v>
      </c>
      <c r="X6" s="60"/>
      <c r="Y6" s="58"/>
      <c r="Z6" s="26">
        <v>60</v>
      </c>
      <c r="AA6" s="28">
        <f t="shared" si="1"/>
        <v>211</v>
      </c>
      <c r="AB6" s="43" t="e">
        <f>AVERAGE(L6,L30,#REF!)</f>
        <v>#REF!</v>
      </c>
      <c r="AC6" s="24" t="e">
        <f>AVERAGE(P6,P30,P97)</f>
        <v>#DIV/0!</v>
      </c>
      <c r="AD6" s="43" t="e">
        <f>AVERAGE(U6,U30,#REF!)</f>
        <v>#REF!</v>
      </c>
      <c r="AE6" s="24">
        <f t="shared" si="2"/>
        <v>99.997786729857822</v>
      </c>
      <c r="AF6" s="29">
        <f t="shared" ref="AF6:AF65" si="6">K6</f>
        <v>248.8599999999951</v>
      </c>
      <c r="AG6" s="13">
        <f t="shared" ref="AG6:AG67" si="7">AF6+AG5</f>
        <v>335.42000000000246</v>
      </c>
      <c r="AH6" s="13">
        <f t="shared" ref="AH6:AH16" si="8">(AJ6/$C$23)*100</f>
        <v>1.9792499999998072</v>
      </c>
      <c r="AI6" s="29">
        <f t="shared" ref="AI6:AI65" si="9">T6</f>
        <v>0</v>
      </c>
      <c r="AJ6" s="13">
        <f t="shared" ref="AJ6:AJ67" si="10">AI6+AJ5</f>
        <v>79.169999999992285</v>
      </c>
    </row>
    <row r="7" spans="1:46" ht="20.100000000000001" customHeight="1" x14ac:dyDescent="0.25">
      <c r="A7" s="1"/>
      <c r="B7" s="9" t="s">
        <v>25</v>
      </c>
      <c r="C7" s="10">
        <v>60</v>
      </c>
      <c r="D7" s="5"/>
      <c r="F7" s="52"/>
      <c r="G7" s="36">
        <v>90</v>
      </c>
      <c r="H7" s="34">
        <v>214</v>
      </c>
      <c r="I7" s="34">
        <v>416.45</v>
      </c>
      <c r="J7" s="50">
        <f t="shared" si="0"/>
        <v>-8.9999999999997726</v>
      </c>
      <c r="K7" s="50">
        <f t="shared" si="3"/>
        <v>-194.75999999999507</v>
      </c>
      <c r="L7" s="50">
        <f t="shared" si="4"/>
        <v>-269.25345622119136</v>
      </c>
      <c r="M7" s="43"/>
      <c r="N7" s="34">
        <v>4.92</v>
      </c>
      <c r="O7" s="34"/>
      <c r="P7" s="34"/>
      <c r="Q7" s="34">
        <v>425.85</v>
      </c>
      <c r="R7" s="43">
        <f t="shared" si="5"/>
        <v>1.5000000000003411</v>
      </c>
      <c r="S7" s="43"/>
      <c r="T7" s="43">
        <f t="shared" ref="T7:T70" si="11">R7*$C$12</f>
        <v>33.930000000007716</v>
      </c>
      <c r="U7" s="48">
        <f t="shared" ref="U7:U16" si="12">(T7/1000)/((3/6)*$C$5)</f>
        <v>15.635944700464385</v>
      </c>
      <c r="V7" s="55"/>
      <c r="W7" s="32">
        <f>(1-((N7/1000)/H7))*100</f>
        <v>99.997700934579441</v>
      </c>
      <c r="X7" s="60"/>
      <c r="Y7" s="58"/>
      <c r="Z7" s="26">
        <v>90</v>
      </c>
      <c r="AA7" s="28">
        <f t="shared" si="1"/>
        <v>214</v>
      </c>
      <c r="AB7" s="43" t="e">
        <f>AVERAGE(L7,L31,#REF!)</f>
        <v>#REF!</v>
      </c>
      <c r="AC7" s="24" t="e">
        <f>AVERAGE(P7,P31,P98)</f>
        <v>#DIV/0!</v>
      </c>
      <c r="AD7" s="43" t="e">
        <f>AVERAGE(U7,U31,#REF!)</f>
        <v>#REF!</v>
      </c>
      <c r="AE7" s="24">
        <f t="shared" si="2"/>
        <v>99.997700934579441</v>
      </c>
      <c r="AF7" s="29">
        <f t="shared" si="6"/>
        <v>-194.75999999999507</v>
      </c>
      <c r="AG7" s="13">
        <f t="shared" si="7"/>
        <v>140.66000000000739</v>
      </c>
      <c r="AH7" s="13">
        <f t="shared" si="8"/>
        <v>2.8274999999999997</v>
      </c>
      <c r="AI7" s="29">
        <f t="shared" si="9"/>
        <v>33.930000000007716</v>
      </c>
      <c r="AJ7" s="13">
        <f t="shared" si="10"/>
        <v>113.1</v>
      </c>
    </row>
    <row r="8" spans="1:46" ht="20.100000000000001" customHeight="1" x14ac:dyDescent="0.25">
      <c r="A8" s="1"/>
      <c r="B8" s="9" t="s">
        <v>26</v>
      </c>
      <c r="C8" s="10">
        <v>10</v>
      </c>
      <c r="D8" s="5"/>
      <c r="F8" s="52"/>
      <c r="G8" s="36">
        <v>120</v>
      </c>
      <c r="H8" s="34">
        <v>218</v>
      </c>
      <c r="I8" s="34">
        <v>416</v>
      </c>
      <c r="J8" s="50">
        <f t="shared" si="0"/>
        <v>4.4999999999998863</v>
      </c>
      <c r="K8" s="50">
        <f t="shared" si="3"/>
        <v>97.379999999997537</v>
      </c>
      <c r="L8" s="50">
        <f t="shared" si="4"/>
        <v>134.62672811059568</v>
      </c>
      <c r="M8" s="43"/>
      <c r="N8" s="34">
        <v>5.38</v>
      </c>
      <c r="O8" s="34"/>
      <c r="P8" s="34"/>
      <c r="Q8" s="34">
        <v>426.15</v>
      </c>
      <c r="R8" s="43">
        <f t="shared" si="5"/>
        <v>2.9999999999995453</v>
      </c>
      <c r="S8" s="43"/>
      <c r="T8" s="43">
        <f t="shared" si="11"/>
        <v>67.859999999989711</v>
      </c>
      <c r="U8" s="48">
        <f t="shared" si="12"/>
        <v>31.271889400916915</v>
      </c>
      <c r="V8" s="55"/>
      <c r="W8" s="32">
        <f>(1-((N8/1000)/H8))*100</f>
        <v>99.997532110091754</v>
      </c>
      <c r="X8" s="60"/>
      <c r="Y8" s="58"/>
      <c r="Z8" s="26">
        <v>120</v>
      </c>
      <c r="AA8" s="28">
        <f t="shared" si="1"/>
        <v>218</v>
      </c>
      <c r="AB8" s="43">
        <f>AVERAGE(L8,L32,L99)</f>
        <v>134.62672811059568</v>
      </c>
      <c r="AC8" s="24" t="e">
        <f>AVERAGE(P8,P32,P99)</f>
        <v>#DIV/0!</v>
      </c>
      <c r="AD8" s="43">
        <f>AVERAGE(U8,U32,U99)</f>
        <v>31.271889400916915</v>
      </c>
      <c r="AE8" s="24">
        <f t="shared" si="2"/>
        <v>99.997532110091754</v>
      </c>
      <c r="AF8" s="29">
        <f t="shared" si="6"/>
        <v>97.379999999997537</v>
      </c>
      <c r="AG8" s="13">
        <f t="shared" si="7"/>
        <v>238.04000000000491</v>
      </c>
      <c r="AH8" s="13">
        <f t="shared" si="8"/>
        <v>4.5239999999997424</v>
      </c>
      <c r="AI8" s="29">
        <f t="shared" si="9"/>
        <v>67.859999999989711</v>
      </c>
      <c r="AJ8" s="13">
        <f t="shared" si="10"/>
        <v>180.95999999998969</v>
      </c>
    </row>
    <row r="9" spans="1:46" ht="20.100000000000001" customHeight="1" x14ac:dyDescent="0.25">
      <c r="A9" s="1"/>
      <c r="B9" s="9" t="s">
        <v>27</v>
      </c>
      <c r="C9" s="10">
        <f>C7-C8</f>
        <v>50</v>
      </c>
      <c r="D9" s="5"/>
      <c r="F9" s="52"/>
      <c r="G9" s="36">
        <v>150</v>
      </c>
      <c r="H9" s="34">
        <v>220</v>
      </c>
      <c r="I9" s="34">
        <v>415.8</v>
      </c>
      <c r="J9" s="50">
        <f t="shared" si="0"/>
        <v>1.9999999999998863</v>
      </c>
      <c r="K9" s="50">
        <f t="shared" si="3"/>
        <v>43.279999999997543</v>
      </c>
      <c r="L9" s="50">
        <f t="shared" si="4"/>
        <v>59.83410138248508</v>
      </c>
      <c r="M9" s="43"/>
      <c r="N9" s="34">
        <v>5.97</v>
      </c>
      <c r="O9" s="34"/>
      <c r="P9" s="34"/>
      <c r="Q9" s="34">
        <v>426.3</v>
      </c>
      <c r="R9" s="43">
        <f t="shared" si="5"/>
        <v>1.5000000000003411</v>
      </c>
      <c r="S9" s="43"/>
      <c r="T9" s="43">
        <f t="shared" si="11"/>
        <v>33.930000000007716</v>
      </c>
      <c r="U9" s="48">
        <f t="shared" si="12"/>
        <v>15.635944700464385</v>
      </c>
      <c r="V9" s="55"/>
      <c r="W9" s="32">
        <f t="shared" ref="W9:W72" si="13">(1-((N9/1000)/H9))*100</f>
        <v>99.997286363636363</v>
      </c>
      <c r="X9" s="61"/>
      <c r="Y9" s="58"/>
      <c r="Z9" s="26">
        <v>150</v>
      </c>
      <c r="AA9" s="28">
        <f t="shared" si="1"/>
        <v>220</v>
      </c>
      <c r="AB9" s="43">
        <f t="shared" ref="AB9:AB22" si="14">AVERAGE(L9,L33,L69)</f>
        <v>59.83410138248508</v>
      </c>
      <c r="AC9" s="24" t="e">
        <f t="shared" ref="AC9:AC22" si="15">AVERAGE(P9,P33,P69)</f>
        <v>#DIV/0!</v>
      </c>
      <c r="AD9" s="43">
        <f t="shared" ref="AD9:AD22" si="16">AVERAGE(U9,U33,U69)</f>
        <v>15.635944700464385</v>
      </c>
      <c r="AE9" s="24">
        <f t="shared" si="2"/>
        <v>99.997286363636363</v>
      </c>
      <c r="AF9" s="29">
        <f t="shared" si="6"/>
        <v>43.279999999997543</v>
      </c>
      <c r="AG9" s="13">
        <f t="shared" si="7"/>
        <v>281.32000000000244</v>
      </c>
      <c r="AH9" s="13">
        <f t="shared" si="8"/>
        <v>5.3722499999999345</v>
      </c>
      <c r="AI9" s="29">
        <f t="shared" si="9"/>
        <v>33.930000000007716</v>
      </c>
      <c r="AJ9" s="13">
        <f t="shared" si="10"/>
        <v>214.8899999999974</v>
      </c>
    </row>
    <row r="10" spans="1:46" ht="20.100000000000001" customHeight="1" x14ac:dyDescent="0.25">
      <c r="A10" s="1"/>
      <c r="B10" s="6"/>
      <c r="C10" s="7"/>
      <c r="D10" s="5"/>
      <c r="F10" s="52"/>
      <c r="G10" s="36">
        <v>180</v>
      </c>
      <c r="H10" s="34">
        <v>224</v>
      </c>
      <c r="I10" s="34">
        <v>415.5</v>
      </c>
      <c r="J10" s="50">
        <f t="shared" si="0"/>
        <v>3.0000000000001137</v>
      </c>
      <c r="K10" s="50">
        <f t="shared" si="3"/>
        <v>64.92000000000246</v>
      </c>
      <c r="L10" s="50">
        <f t="shared" si="4"/>
        <v>89.751152073736122</v>
      </c>
      <c r="M10" s="43"/>
      <c r="N10" s="34">
        <v>6.94</v>
      </c>
      <c r="O10" s="34"/>
      <c r="P10" s="34"/>
      <c r="Q10" s="34">
        <v>426.6</v>
      </c>
      <c r="R10" s="43">
        <f t="shared" si="5"/>
        <v>3.0000000000001137</v>
      </c>
      <c r="S10" s="43"/>
      <c r="T10" s="43">
        <f t="shared" si="11"/>
        <v>67.860000000002572</v>
      </c>
      <c r="U10" s="48">
        <f t="shared" si="12"/>
        <v>31.271889400922841</v>
      </c>
      <c r="V10" s="55"/>
      <c r="W10" s="32">
        <f t="shared" si="13"/>
        <v>99.996901785714286</v>
      </c>
      <c r="X10" s="61"/>
      <c r="Y10" s="58"/>
      <c r="Z10" s="26">
        <v>180</v>
      </c>
      <c r="AA10" s="28">
        <f t="shared" si="1"/>
        <v>224</v>
      </c>
      <c r="AB10" s="43">
        <f t="shared" si="14"/>
        <v>89.751152073736122</v>
      </c>
      <c r="AC10" s="24" t="e">
        <f t="shared" si="15"/>
        <v>#DIV/0!</v>
      </c>
      <c r="AD10" s="43">
        <f t="shared" si="16"/>
        <v>31.271889400922841</v>
      </c>
      <c r="AE10" s="24">
        <f t="shared" si="2"/>
        <v>99.996901785714286</v>
      </c>
      <c r="AF10" s="29">
        <f t="shared" si="6"/>
        <v>64.92000000000246</v>
      </c>
      <c r="AG10" s="13">
        <f t="shared" si="7"/>
        <v>346.2400000000049</v>
      </c>
      <c r="AH10" s="13">
        <f t="shared" si="8"/>
        <v>7.0687499999999996</v>
      </c>
      <c r="AI10" s="29">
        <f t="shared" si="9"/>
        <v>67.860000000002572</v>
      </c>
      <c r="AJ10" s="13">
        <f t="shared" si="10"/>
        <v>282.75</v>
      </c>
    </row>
    <row r="11" spans="1:46" ht="20.100000000000001" customHeight="1" x14ac:dyDescent="0.25">
      <c r="A11" s="1"/>
      <c r="B11" s="9" t="s">
        <v>0</v>
      </c>
      <c r="C11" s="10">
        <v>21.64</v>
      </c>
      <c r="D11" s="5"/>
      <c r="F11" s="52"/>
      <c r="G11" s="36">
        <v>210</v>
      </c>
      <c r="H11" s="34">
        <v>227</v>
      </c>
      <c r="I11" s="34">
        <v>415.45</v>
      </c>
      <c r="J11" s="50">
        <f t="shared" si="0"/>
        <v>0.50000000000011369</v>
      </c>
      <c r="K11" s="50">
        <f t="shared" si="3"/>
        <v>10.820000000002461</v>
      </c>
      <c r="L11" s="50">
        <f t="shared" si="4"/>
        <v>14.958525345625523</v>
      </c>
      <c r="M11" s="43"/>
      <c r="N11" s="34">
        <v>8.17</v>
      </c>
      <c r="O11" s="34"/>
      <c r="P11" s="34"/>
      <c r="Q11" s="34">
        <v>426.6</v>
      </c>
      <c r="R11" s="43">
        <f t="shared" si="5"/>
        <v>0</v>
      </c>
      <c r="S11" s="43"/>
      <c r="T11" s="43">
        <f t="shared" si="11"/>
        <v>0</v>
      </c>
      <c r="U11" s="48" t="s">
        <v>46</v>
      </c>
      <c r="V11" s="55"/>
      <c r="W11" s="32">
        <f t="shared" si="13"/>
        <v>99.996400881057269</v>
      </c>
      <c r="X11" s="60"/>
      <c r="Y11" s="58"/>
      <c r="Z11" s="26">
        <v>210</v>
      </c>
      <c r="AA11" s="28">
        <f t="shared" si="1"/>
        <v>227</v>
      </c>
      <c r="AB11" s="43">
        <f t="shared" si="14"/>
        <v>14.958525345625523</v>
      </c>
      <c r="AC11" s="24" t="e">
        <f t="shared" si="15"/>
        <v>#DIV/0!</v>
      </c>
      <c r="AD11" s="43" t="e">
        <f t="shared" si="16"/>
        <v>#DIV/0!</v>
      </c>
      <c r="AE11" s="24">
        <f t="shared" si="2"/>
        <v>99.996400881057269</v>
      </c>
      <c r="AF11" s="29">
        <f t="shared" si="6"/>
        <v>10.820000000002461</v>
      </c>
      <c r="AG11" s="13">
        <f t="shared" si="7"/>
        <v>357.06000000000734</v>
      </c>
      <c r="AH11" s="13">
        <f t="shared" si="8"/>
        <v>7.0687499999999996</v>
      </c>
      <c r="AI11" s="29">
        <f t="shared" si="9"/>
        <v>0</v>
      </c>
      <c r="AJ11" s="13">
        <f t="shared" si="10"/>
        <v>282.75</v>
      </c>
    </row>
    <row r="12" spans="1:46" ht="20.100000000000001" customHeight="1" x14ac:dyDescent="0.25">
      <c r="A12" s="1"/>
      <c r="B12" s="9" t="s">
        <v>1</v>
      </c>
      <c r="C12" s="10">
        <v>22.62</v>
      </c>
      <c r="D12" s="5"/>
      <c r="F12" s="52"/>
      <c r="G12" s="36">
        <v>240</v>
      </c>
      <c r="H12" s="34">
        <v>229</v>
      </c>
      <c r="I12" s="34">
        <v>415.2</v>
      </c>
      <c r="J12" s="50">
        <f t="shared" si="0"/>
        <v>2.5</v>
      </c>
      <c r="K12" s="50">
        <f t="shared" si="3"/>
        <v>54.1</v>
      </c>
      <c r="L12" s="50">
        <f t="shared" si="4"/>
        <v>74.792626728110605</v>
      </c>
      <c r="M12" s="43"/>
      <c r="N12" s="34">
        <v>9.15</v>
      </c>
      <c r="O12" s="34"/>
      <c r="P12" s="34"/>
      <c r="Q12" s="34">
        <v>426.9</v>
      </c>
      <c r="R12" s="43">
        <f t="shared" si="5"/>
        <v>2.9999999999995453</v>
      </c>
      <c r="S12" s="43"/>
      <c r="T12" s="43">
        <f t="shared" si="11"/>
        <v>67.859999999989711</v>
      </c>
      <c r="U12" s="48">
        <f t="shared" si="12"/>
        <v>31.271889400916915</v>
      </c>
      <c r="V12" s="55"/>
      <c r="W12" s="32">
        <f t="shared" si="13"/>
        <v>99.99600436681223</v>
      </c>
      <c r="X12" s="60"/>
      <c r="Y12" s="58"/>
      <c r="Z12" s="26">
        <v>240</v>
      </c>
      <c r="AA12" s="28">
        <f t="shared" si="1"/>
        <v>229</v>
      </c>
      <c r="AB12" s="43">
        <f t="shared" si="14"/>
        <v>74.792626728110605</v>
      </c>
      <c r="AC12" s="24" t="e">
        <f t="shared" si="15"/>
        <v>#DIV/0!</v>
      </c>
      <c r="AD12" s="43">
        <f t="shared" si="16"/>
        <v>31.271889400916915</v>
      </c>
      <c r="AE12" s="24">
        <f t="shared" si="2"/>
        <v>99.99600436681223</v>
      </c>
      <c r="AF12" s="29">
        <f t="shared" si="6"/>
        <v>54.1</v>
      </c>
      <c r="AG12" s="13">
        <f t="shared" si="7"/>
        <v>411.16000000000736</v>
      </c>
      <c r="AH12" s="13">
        <f t="shared" si="8"/>
        <v>8.7652499999997424</v>
      </c>
      <c r="AI12" s="29">
        <f t="shared" si="9"/>
        <v>67.859999999989711</v>
      </c>
      <c r="AJ12" s="13">
        <f t="shared" si="10"/>
        <v>350.60999999998972</v>
      </c>
    </row>
    <row r="13" spans="1:46" ht="20.100000000000001" customHeight="1" x14ac:dyDescent="0.25">
      <c r="A13" s="1"/>
      <c r="B13" s="6"/>
      <c r="C13" s="7"/>
      <c r="D13" s="5"/>
      <c r="F13" s="52"/>
      <c r="G13" s="36">
        <v>270</v>
      </c>
      <c r="H13" s="34">
        <v>235</v>
      </c>
      <c r="I13" s="34">
        <v>415.95</v>
      </c>
      <c r="J13" s="50">
        <f t="shared" si="0"/>
        <v>-7.5</v>
      </c>
      <c r="K13" s="50">
        <f t="shared" si="3"/>
        <v>-162.30000000000001</v>
      </c>
      <c r="L13" s="50">
        <f t="shared" si="4"/>
        <v>-224.37788018433181</v>
      </c>
      <c r="M13" s="43"/>
      <c r="N13" s="34">
        <v>10.65</v>
      </c>
      <c r="O13" s="34"/>
      <c r="P13" s="34"/>
      <c r="Q13" s="34">
        <v>427.2</v>
      </c>
      <c r="R13" s="43">
        <f t="shared" si="5"/>
        <v>3.0000000000001137</v>
      </c>
      <c r="S13" s="43"/>
      <c r="T13" s="43">
        <f t="shared" si="11"/>
        <v>67.860000000002572</v>
      </c>
      <c r="U13" s="48">
        <f t="shared" si="12"/>
        <v>31.271889400922841</v>
      </c>
      <c r="V13" s="55"/>
      <c r="W13" s="32">
        <f t="shared" si="13"/>
        <v>99.995468085106381</v>
      </c>
      <c r="X13" s="60"/>
      <c r="Y13" s="58"/>
      <c r="Z13" s="26">
        <v>270</v>
      </c>
      <c r="AA13" s="28">
        <f t="shared" si="1"/>
        <v>235</v>
      </c>
      <c r="AB13" s="43">
        <f t="shared" si="14"/>
        <v>-224.37788018433181</v>
      </c>
      <c r="AC13" s="24" t="e">
        <f t="shared" si="15"/>
        <v>#DIV/0!</v>
      </c>
      <c r="AD13" s="43">
        <f t="shared" si="16"/>
        <v>31.271889400922841</v>
      </c>
      <c r="AE13" s="24">
        <f t="shared" si="2"/>
        <v>99.995468085106381</v>
      </c>
      <c r="AF13" s="29">
        <f t="shared" si="6"/>
        <v>-162.30000000000001</v>
      </c>
      <c r="AG13" s="13">
        <f t="shared" si="7"/>
        <v>248.86000000000735</v>
      </c>
      <c r="AH13" s="13">
        <f t="shared" si="8"/>
        <v>10.461749999999807</v>
      </c>
      <c r="AI13" s="29">
        <f t="shared" si="9"/>
        <v>67.860000000002572</v>
      </c>
      <c r="AJ13" s="13">
        <f t="shared" si="10"/>
        <v>418.4699999999923</v>
      </c>
    </row>
    <row r="14" spans="1:46" ht="20.100000000000001" customHeight="1" x14ac:dyDescent="0.25">
      <c r="A14" s="1"/>
      <c r="B14" s="9" t="s">
        <v>3</v>
      </c>
      <c r="C14" s="10">
        <v>600</v>
      </c>
      <c r="D14" s="5"/>
      <c r="F14" s="52"/>
      <c r="G14" s="36">
        <v>300</v>
      </c>
      <c r="H14" s="34">
        <v>238</v>
      </c>
      <c r="I14" s="34">
        <v>414.65</v>
      </c>
      <c r="J14" s="50">
        <f t="shared" si="0"/>
        <v>13.000000000000114</v>
      </c>
      <c r="K14" s="50">
        <f t="shared" si="3"/>
        <v>281.32000000000249</v>
      </c>
      <c r="L14" s="50">
        <f t="shared" si="4"/>
        <v>388.92165898617861</v>
      </c>
      <c r="M14" s="43"/>
      <c r="N14" s="34">
        <v>12.4</v>
      </c>
      <c r="O14" s="34"/>
      <c r="P14" s="34"/>
      <c r="Q14" s="34">
        <v>427.3</v>
      </c>
      <c r="R14" s="43">
        <f t="shared" si="5"/>
        <v>1.0000000000002274</v>
      </c>
      <c r="S14" s="43"/>
      <c r="T14" s="43">
        <f t="shared" si="11"/>
        <v>22.620000000005145</v>
      </c>
      <c r="U14" s="48">
        <f t="shared" si="12"/>
        <v>10.423963133642925</v>
      </c>
      <c r="V14" s="55"/>
      <c r="W14" s="32">
        <f t="shared" si="13"/>
        <v>99.994789915966393</v>
      </c>
      <c r="X14" s="61"/>
      <c r="Y14" s="58"/>
      <c r="Z14" s="26">
        <v>300</v>
      </c>
      <c r="AA14" s="28">
        <f t="shared" si="1"/>
        <v>238</v>
      </c>
      <c r="AB14" s="43">
        <f t="shared" si="14"/>
        <v>388.92165898617861</v>
      </c>
      <c r="AC14" s="24" t="e">
        <f t="shared" si="15"/>
        <v>#DIV/0!</v>
      </c>
      <c r="AD14" s="43">
        <f t="shared" si="16"/>
        <v>10.423963133642925</v>
      </c>
      <c r="AE14" s="24">
        <f t="shared" si="2"/>
        <v>99.994789915966393</v>
      </c>
      <c r="AF14" s="29">
        <f t="shared" si="6"/>
        <v>281.32000000000249</v>
      </c>
      <c r="AG14" s="13">
        <f t="shared" si="7"/>
        <v>530.18000000000984</v>
      </c>
      <c r="AH14" s="13">
        <f t="shared" si="8"/>
        <v>11.027249999999936</v>
      </c>
      <c r="AI14" s="29">
        <f t="shared" si="9"/>
        <v>22.620000000005145</v>
      </c>
      <c r="AJ14" s="13">
        <f t="shared" si="10"/>
        <v>441.08999999999742</v>
      </c>
    </row>
    <row r="15" spans="1:46" ht="20.100000000000001" customHeight="1" x14ac:dyDescent="0.25">
      <c r="A15" s="1"/>
      <c r="B15" s="9" t="s">
        <v>4</v>
      </c>
      <c r="C15" s="10">
        <v>600</v>
      </c>
      <c r="D15" s="5"/>
      <c r="F15" s="52"/>
      <c r="G15" s="36">
        <v>330</v>
      </c>
      <c r="H15" s="34">
        <v>243</v>
      </c>
      <c r="I15" s="34">
        <v>414.4</v>
      </c>
      <c r="J15" s="50">
        <f t="shared" si="0"/>
        <v>2.5</v>
      </c>
      <c r="K15" s="50">
        <f t="shared" si="3"/>
        <v>54.1</v>
      </c>
      <c r="L15" s="50">
        <f t="shared" si="4"/>
        <v>74.792626728110605</v>
      </c>
      <c r="M15" s="43"/>
      <c r="N15" s="34">
        <v>13.86</v>
      </c>
      <c r="O15" s="34"/>
      <c r="P15" s="34"/>
      <c r="Q15" s="34">
        <v>427.6</v>
      </c>
      <c r="R15" s="43">
        <f t="shared" si="5"/>
        <v>3.0000000000001137</v>
      </c>
      <c r="S15" s="43"/>
      <c r="T15" s="43">
        <f t="shared" si="11"/>
        <v>67.860000000002572</v>
      </c>
      <c r="U15" s="48">
        <f t="shared" si="12"/>
        <v>31.271889400922841</v>
      </c>
      <c r="V15" s="55"/>
      <c r="W15" s="32">
        <f t="shared" si="13"/>
        <v>99.994296296296298</v>
      </c>
      <c r="X15" s="61"/>
      <c r="Y15" s="58"/>
      <c r="Z15" s="26">
        <v>330</v>
      </c>
      <c r="AA15" s="28">
        <f t="shared" si="1"/>
        <v>243</v>
      </c>
      <c r="AB15" s="43">
        <f t="shared" si="14"/>
        <v>74.792626728110605</v>
      </c>
      <c r="AC15" s="24" t="e">
        <f t="shared" si="15"/>
        <v>#DIV/0!</v>
      </c>
      <c r="AD15" s="43">
        <f t="shared" si="16"/>
        <v>31.271889400922841</v>
      </c>
      <c r="AE15" s="24">
        <f t="shared" si="2"/>
        <v>99.994296296296298</v>
      </c>
      <c r="AF15" s="29">
        <f t="shared" si="6"/>
        <v>54.1</v>
      </c>
      <c r="AG15" s="13">
        <f t="shared" si="7"/>
        <v>584.28000000000986</v>
      </c>
      <c r="AH15" s="13">
        <f t="shared" si="8"/>
        <v>12.723750000000001</v>
      </c>
      <c r="AI15" s="29">
        <f t="shared" si="9"/>
        <v>67.860000000002572</v>
      </c>
      <c r="AJ15" s="13">
        <f t="shared" si="10"/>
        <v>508.95</v>
      </c>
    </row>
    <row r="16" spans="1:46" ht="20.100000000000001" customHeight="1" x14ac:dyDescent="0.25">
      <c r="A16" s="1"/>
      <c r="B16" s="6"/>
      <c r="C16" s="7"/>
      <c r="D16" s="5"/>
      <c r="F16" s="53"/>
      <c r="G16" s="36">
        <v>360</v>
      </c>
      <c r="H16" s="34">
        <v>250</v>
      </c>
      <c r="I16" s="34">
        <v>414.15</v>
      </c>
      <c r="J16" s="50">
        <f t="shared" si="0"/>
        <v>2.5</v>
      </c>
      <c r="K16" s="50">
        <f t="shared" si="3"/>
        <v>54.1</v>
      </c>
      <c r="L16" s="50">
        <f t="shared" si="4"/>
        <v>74.792626728110605</v>
      </c>
      <c r="M16" s="77"/>
      <c r="N16" s="34">
        <v>16.48</v>
      </c>
      <c r="O16" s="34"/>
      <c r="P16" s="34"/>
      <c r="Q16" s="34">
        <v>427.8</v>
      </c>
      <c r="R16" s="50">
        <f t="shared" si="5"/>
        <v>1.9999999999998863</v>
      </c>
      <c r="S16" s="43"/>
      <c r="T16" s="43">
        <f t="shared" si="11"/>
        <v>45.23999999999743</v>
      </c>
      <c r="U16" s="48">
        <f t="shared" si="12"/>
        <v>20.84792626727992</v>
      </c>
      <c r="V16" s="55"/>
      <c r="W16" s="32">
        <f t="shared" si="13"/>
        <v>99.993407999999988</v>
      </c>
      <c r="X16" s="61"/>
      <c r="Y16" s="58"/>
      <c r="Z16" s="26">
        <v>360</v>
      </c>
      <c r="AA16" s="28">
        <f t="shared" si="1"/>
        <v>250</v>
      </c>
      <c r="AB16" s="43">
        <f t="shared" si="14"/>
        <v>74.792626728110605</v>
      </c>
      <c r="AC16" s="24" t="e">
        <f t="shared" si="15"/>
        <v>#DIV/0!</v>
      </c>
      <c r="AD16" s="43">
        <f t="shared" si="16"/>
        <v>20.84792626727992</v>
      </c>
      <c r="AE16" s="24">
        <f t="shared" si="2"/>
        <v>99.993407999999988</v>
      </c>
      <c r="AF16" s="29">
        <f t="shared" si="6"/>
        <v>54.1</v>
      </c>
      <c r="AG16" s="13">
        <f t="shared" si="7"/>
        <v>638.38000000000989</v>
      </c>
      <c r="AH16" s="13">
        <f t="shared" si="8"/>
        <v>13.854749999999935</v>
      </c>
      <c r="AI16" s="29">
        <f t="shared" si="9"/>
        <v>45.23999999999743</v>
      </c>
      <c r="AJ16" s="13">
        <f t="shared" si="10"/>
        <v>554.18999999999744</v>
      </c>
    </row>
    <row r="17" spans="1:42" ht="20.100000000000001" customHeight="1" x14ac:dyDescent="0.25">
      <c r="A17" s="1"/>
      <c r="B17" s="9" t="s">
        <v>5</v>
      </c>
      <c r="C17" s="10">
        <v>130</v>
      </c>
      <c r="D17" s="5"/>
      <c r="E17" s="88"/>
      <c r="F17" s="78"/>
      <c r="G17" s="79"/>
      <c r="H17" s="80"/>
      <c r="I17" s="80"/>
      <c r="J17" s="81"/>
      <c r="K17" s="81"/>
      <c r="L17" s="81"/>
      <c r="M17" s="81"/>
      <c r="N17" s="80"/>
      <c r="O17" s="80"/>
      <c r="P17" s="80"/>
      <c r="Q17" s="80"/>
      <c r="R17" s="81"/>
      <c r="S17" s="85"/>
      <c r="T17" s="50" t="s">
        <v>45</v>
      </c>
      <c r="U17" s="50">
        <f>AVERAGE(U5:U16)</f>
        <v>25.538709677419234</v>
      </c>
      <c r="V17" s="62"/>
      <c r="W17" s="33"/>
      <c r="X17" s="99"/>
      <c r="Y17" s="93"/>
      <c r="Z17" s="26">
        <v>390</v>
      </c>
      <c r="AA17" s="28" t="e">
        <f t="shared" si="1"/>
        <v>#DIV/0!</v>
      </c>
      <c r="AB17" s="43" t="e">
        <f t="shared" si="14"/>
        <v>#DIV/0!</v>
      </c>
      <c r="AC17" s="24" t="e">
        <f t="shared" si="15"/>
        <v>#DIV/0!</v>
      </c>
      <c r="AD17" s="43">
        <f t="shared" si="16"/>
        <v>25.538709677419234</v>
      </c>
      <c r="AE17" s="101" t="e">
        <f t="shared" si="2"/>
        <v>#DIV/0!</v>
      </c>
      <c r="AF17" s="104"/>
      <c r="AG17" s="15"/>
      <c r="AH17" s="15"/>
      <c r="AI17" s="104"/>
      <c r="AJ17" s="15"/>
    </row>
    <row r="18" spans="1:42" ht="20.100000000000001" customHeight="1" x14ac:dyDescent="0.25">
      <c r="A18" s="1"/>
      <c r="B18" s="9" t="s">
        <v>6</v>
      </c>
      <c r="C18" s="10">
        <v>130</v>
      </c>
      <c r="D18" s="5"/>
      <c r="E18" s="88"/>
      <c r="F18" s="78"/>
      <c r="G18" s="79"/>
      <c r="H18" s="86"/>
      <c r="I18" s="86"/>
      <c r="J18" s="81"/>
      <c r="K18" s="81"/>
      <c r="L18" s="81"/>
      <c r="M18" s="81"/>
      <c r="N18" s="86"/>
      <c r="O18" s="86"/>
      <c r="P18" s="86"/>
      <c r="Q18" s="86"/>
      <c r="R18" s="81"/>
      <c r="S18" s="81"/>
      <c r="T18" s="81"/>
      <c r="U18" s="81"/>
      <c r="V18" s="64"/>
      <c r="W18" s="33"/>
      <c r="X18" s="99"/>
      <c r="Y18" s="93"/>
      <c r="Z18" s="26">
        <v>420</v>
      </c>
      <c r="AA18" s="28" t="e">
        <f t="shared" si="1"/>
        <v>#DIV/0!</v>
      </c>
      <c r="AB18" s="43" t="e">
        <f t="shared" si="14"/>
        <v>#DIV/0!</v>
      </c>
      <c r="AC18" s="24" t="e">
        <f t="shared" si="15"/>
        <v>#DIV/0!</v>
      </c>
      <c r="AD18" s="43" t="e">
        <f t="shared" si="16"/>
        <v>#DIV/0!</v>
      </c>
      <c r="AE18" s="101" t="e">
        <f t="shared" si="2"/>
        <v>#DIV/0!</v>
      </c>
      <c r="AF18" s="104"/>
      <c r="AG18" s="15"/>
      <c r="AH18" s="15"/>
      <c r="AI18" s="104"/>
      <c r="AJ18" s="15"/>
    </row>
    <row r="19" spans="1:42" ht="20.100000000000001" customHeight="1" x14ac:dyDescent="0.25">
      <c r="A19" s="1"/>
      <c r="B19" s="1"/>
      <c r="C19" s="1"/>
      <c r="D19" s="5"/>
      <c r="E19" s="88"/>
      <c r="F19" s="78"/>
      <c r="G19" s="79"/>
      <c r="H19" s="86"/>
      <c r="I19" s="86"/>
      <c r="J19" s="81"/>
      <c r="K19" s="81"/>
      <c r="L19" s="81"/>
      <c r="M19" s="81"/>
      <c r="N19" s="86"/>
      <c r="O19" s="86"/>
      <c r="P19" s="86"/>
      <c r="Q19" s="86"/>
      <c r="R19" s="81"/>
      <c r="S19" s="81"/>
      <c r="T19" s="81"/>
      <c r="U19" s="81"/>
      <c r="V19" s="64"/>
      <c r="W19" s="33"/>
      <c r="X19" s="99"/>
      <c r="Y19" s="93"/>
      <c r="Z19" s="26">
        <v>450</v>
      </c>
      <c r="AA19" s="28" t="e">
        <f t="shared" si="1"/>
        <v>#DIV/0!</v>
      </c>
      <c r="AB19" s="43" t="e">
        <f t="shared" si="14"/>
        <v>#DIV/0!</v>
      </c>
      <c r="AC19" s="24" t="e">
        <f t="shared" si="15"/>
        <v>#DIV/0!</v>
      </c>
      <c r="AD19" s="43" t="e">
        <f t="shared" si="16"/>
        <v>#DIV/0!</v>
      </c>
      <c r="AE19" s="101" t="e">
        <f t="shared" si="2"/>
        <v>#DIV/0!</v>
      </c>
      <c r="AF19" s="104"/>
      <c r="AG19" s="15"/>
      <c r="AH19" s="15"/>
      <c r="AI19" s="104"/>
      <c r="AJ19" s="15"/>
    </row>
    <row r="20" spans="1:42" ht="20.100000000000001" customHeight="1" x14ac:dyDescent="0.25">
      <c r="A20" s="1"/>
      <c r="B20" s="90" t="s">
        <v>14</v>
      </c>
      <c r="C20" s="13" t="s">
        <v>47</v>
      </c>
      <c r="D20" s="5"/>
      <c r="E20" s="88"/>
      <c r="F20" s="78"/>
      <c r="G20" s="79"/>
      <c r="H20" s="86"/>
      <c r="I20" s="86"/>
      <c r="J20" s="81"/>
      <c r="K20" s="81"/>
      <c r="L20" s="81"/>
      <c r="M20" s="81"/>
      <c r="N20" s="86"/>
      <c r="O20" s="86"/>
      <c r="P20" s="86"/>
      <c r="Q20" s="86"/>
      <c r="R20" s="81"/>
      <c r="S20" s="81"/>
      <c r="T20" s="81"/>
      <c r="U20" s="81"/>
      <c r="V20" s="64"/>
      <c r="W20" s="33"/>
      <c r="X20" s="100"/>
      <c r="Y20" s="93"/>
      <c r="Z20" s="26">
        <v>480</v>
      </c>
      <c r="AA20" s="28" t="e">
        <f t="shared" si="1"/>
        <v>#DIV/0!</v>
      </c>
      <c r="AB20" s="43" t="e">
        <f t="shared" si="14"/>
        <v>#DIV/0!</v>
      </c>
      <c r="AC20" s="24" t="e">
        <f t="shared" si="15"/>
        <v>#DIV/0!</v>
      </c>
      <c r="AD20" s="43" t="e">
        <f t="shared" si="16"/>
        <v>#DIV/0!</v>
      </c>
      <c r="AE20" s="101" t="e">
        <f t="shared" si="2"/>
        <v>#DIV/0!</v>
      </c>
      <c r="AF20" s="104"/>
      <c r="AG20" s="15"/>
      <c r="AH20" s="15"/>
      <c r="AI20" s="104"/>
      <c r="AJ20" s="15"/>
    </row>
    <row r="21" spans="1:42" ht="20.100000000000001" customHeight="1" x14ac:dyDescent="0.25">
      <c r="A21" s="1"/>
      <c r="B21" s="90"/>
      <c r="C21" s="13">
        <v>200</v>
      </c>
      <c r="D21" s="5"/>
      <c r="E21" s="88"/>
      <c r="F21" s="78"/>
      <c r="G21" s="79"/>
      <c r="H21" s="86"/>
      <c r="I21" s="86"/>
      <c r="J21" s="81"/>
      <c r="K21" s="81"/>
      <c r="L21" s="81"/>
      <c r="M21" s="81"/>
      <c r="N21" s="86"/>
      <c r="O21" s="86"/>
      <c r="P21" s="86"/>
      <c r="Q21" s="86"/>
      <c r="R21" s="81"/>
      <c r="S21" s="81"/>
      <c r="T21" s="81"/>
      <c r="U21" s="81"/>
      <c r="V21" s="64"/>
      <c r="W21" s="33"/>
      <c r="X21" s="100"/>
      <c r="Y21" s="93"/>
      <c r="Z21" s="26">
        <v>510</v>
      </c>
      <c r="AA21" s="28" t="e">
        <f t="shared" si="1"/>
        <v>#DIV/0!</v>
      </c>
      <c r="AB21" s="43" t="e">
        <f t="shared" si="14"/>
        <v>#DIV/0!</v>
      </c>
      <c r="AC21" s="24" t="e">
        <f t="shared" si="15"/>
        <v>#DIV/0!</v>
      </c>
      <c r="AD21" s="43" t="e">
        <f t="shared" si="16"/>
        <v>#DIV/0!</v>
      </c>
      <c r="AE21" s="101" t="e">
        <f t="shared" si="2"/>
        <v>#DIV/0!</v>
      </c>
      <c r="AF21" s="104"/>
      <c r="AG21" s="15"/>
      <c r="AH21" s="15"/>
      <c r="AI21" s="104"/>
      <c r="AJ21" s="15"/>
    </row>
    <row r="22" spans="1:42" ht="20.100000000000001" customHeight="1" x14ac:dyDescent="0.25">
      <c r="A22" s="1"/>
      <c r="B22" s="1"/>
      <c r="C22" s="15"/>
      <c r="D22" s="5"/>
      <c r="E22" s="88"/>
      <c r="F22" s="78"/>
      <c r="G22" s="79"/>
      <c r="H22" s="86"/>
      <c r="I22" s="86"/>
      <c r="J22" s="81"/>
      <c r="K22" s="81"/>
      <c r="L22" s="81"/>
      <c r="M22" s="81"/>
      <c r="N22" s="86"/>
      <c r="O22" s="86"/>
      <c r="P22" s="86"/>
      <c r="Q22" s="86"/>
      <c r="R22" s="81"/>
      <c r="S22" s="81"/>
      <c r="T22" s="81"/>
      <c r="U22" s="81"/>
      <c r="V22" s="65"/>
      <c r="W22" s="33"/>
      <c r="X22" s="100"/>
      <c r="Y22" s="93"/>
      <c r="Z22" s="26">
        <v>540</v>
      </c>
      <c r="AA22" s="28" t="e">
        <f t="shared" si="1"/>
        <v>#DIV/0!</v>
      </c>
      <c r="AB22" s="43" t="e">
        <f t="shared" si="14"/>
        <v>#DIV/0!</v>
      </c>
      <c r="AC22" s="24" t="e">
        <f t="shared" si="15"/>
        <v>#DIV/0!</v>
      </c>
      <c r="AD22" s="43" t="e">
        <f t="shared" si="16"/>
        <v>#DIV/0!</v>
      </c>
      <c r="AE22" s="101" t="e">
        <f t="shared" si="2"/>
        <v>#DIV/0!</v>
      </c>
      <c r="AF22" s="104"/>
      <c r="AG22" s="15"/>
      <c r="AH22" s="15"/>
      <c r="AI22" s="104"/>
      <c r="AJ22" s="15"/>
    </row>
    <row r="23" spans="1:42" ht="20.100000000000001" customHeight="1" x14ac:dyDescent="0.25">
      <c r="A23" s="1"/>
      <c r="B23" s="91" t="s">
        <v>30</v>
      </c>
      <c r="C23" s="13">
        <v>4000</v>
      </c>
      <c r="D23" s="5"/>
      <c r="E23" s="88"/>
      <c r="F23" s="78"/>
      <c r="G23" s="79"/>
      <c r="H23" s="33"/>
      <c r="I23" s="33"/>
      <c r="J23" s="81"/>
      <c r="K23" s="81"/>
      <c r="L23" s="81"/>
      <c r="M23" s="33"/>
      <c r="N23" s="33"/>
      <c r="O23" s="86"/>
      <c r="P23" s="86"/>
      <c r="Q23" s="33"/>
      <c r="R23" s="81"/>
      <c r="S23" s="33"/>
      <c r="T23" s="81"/>
      <c r="U23" s="81"/>
      <c r="V23" s="66"/>
      <c r="W23" s="33"/>
      <c r="X23" s="99"/>
      <c r="Y23" s="94"/>
      <c r="Z23" s="26">
        <v>570</v>
      </c>
      <c r="AA23" s="25"/>
      <c r="AB23" s="25"/>
      <c r="AC23" s="25"/>
      <c r="AD23" s="25"/>
      <c r="AE23" s="102"/>
      <c r="AF23" s="104"/>
      <c r="AG23" s="15"/>
      <c r="AH23" s="15"/>
      <c r="AI23" s="104"/>
      <c r="AJ23" s="15"/>
    </row>
    <row r="24" spans="1:42" ht="20.100000000000001" customHeight="1" x14ac:dyDescent="0.25">
      <c r="A24" s="1"/>
      <c r="B24" s="1"/>
      <c r="C24" s="15"/>
      <c r="D24" s="5"/>
      <c r="E24" s="88"/>
      <c r="F24" s="78"/>
      <c r="G24" s="79"/>
      <c r="H24" s="33"/>
      <c r="I24" s="33"/>
      <c r="J24" s="81"/>
      <c r="K24" s="81"/>
      <c r="L24" s="81"/>
      <c r="M24" s="33"/>
      <c r="N24" s="33"/>
      <c r="O24" s="86"/>
      <c r="P24" s="86"/>
      <c r="Q24" s="33"/>
      <c r="R24" s="81"/>
      <c r="S24" s="33"/>
      <c r="T24" s="81"/>
      <c r="U24" s="81"/>
      <c r="V24" s="66"/>
      <c r="W24" s="33"/>
      <c r="X24" s="99"/>
      <c r="Y24" s="95"/>
      <c r="Z24" s="26">
        <v>600</v>
      </c>
      <c r="AA24" s="23"/>
      <c r="AB24" s="23"/>
      <c r="AC24" s="23"/>
      <c r="AD24" s="23"/>
      <c r="AE24" s="103"/>
      <c r="AF24" s="104"/>
      <c r="AG24" s="15"/>
      <c r="AH24" s="15"/>
      <c r="AI24" s="104"/>
      <c r="AJ24" s="15"/>
      <c r="AN24" s="3"/>
      <c r="AO24" s="3"/>
      <c r="AP24" s="3"/>
    </row>
    <row r="25" spans="1:42" ht="15.75" x14ac:dyDescent="0.25">
      <c r="A25" s="1"/>
      <c r="B25" s="1"/>
      <c r="C25" s="2"/>
      <c r="D25" s="5"/>
      <c r="E25" s="88"/>
      <c r="F25" s="78"/>
      <c r="G25" s="79"/>
      <c r="H25" s="33"/>
      <c r="I25" s="33"/>
      <c r="J25" s="81"/>
      <c r="K25" s="81"/>
      <c r="L25" s="81"/>
      <c r="M25" s="33"/>
      <c r="N25" s="33"/>
      <c r="O25" s="86"/>
      <c r="P25" s="86"/>
      <c r="Q25" s="33"/>
      <c r="R25" s="81"/>
      <c r="S25" s="33"/>
      <c r="T25" s="81"/>
      <c r="U25" s="81"/>
      <c r="V25" s="66"/>
      <c r="W25" s="33"/>
      <c r="X25" s="99"/>
      <c r="Y25" s="95"/>
      <c r="Z25" s="26">
        <v>630</v>
      </c>
      <c r="AA25" s="23"/>
      <c r="AB25" s="23"/>
      <c r="AC25" s="23"/>
      <c r="AD25" s="23"/>
      <c r="AE25" s="103"/>
      <c r="AF25" s="104"/>
      <c r="AG25" s="15"/>
      <c r="AH25" s="15"/>
      <c r="AI25" s="104"/>
      <c r="AJ25" s="15"/>
      <c r="AN25" s="3"/>
      <c r="AO25" s="3"/>
      <c r="AP25" s="3"/>
    </row>
    <row r="26" spans="1:42" ht="15.75" x14ac:dyDescent="0.25">
      <c r="A26" s="1"/>
      <c r="B26" s="1"/>
      <c r="C26" s="2"/>
      <c r="D26" s="5"/>
      <c r="E26" s="88"/>
      <c r="F26" s="78"/>
      <c r="G26" s="79"/>
      <c r="H26" s="81"/>
      <c r="I26" s="81"/>
      <c r="J26" s="81"/>
      <c r="K26" s="81"/>
      <c r="L26" s="81"/>
      <c r="M26" s="81"/>
      <c r="N26" s="81"/>
      <c r="O26" s="86"/>
      <c r="P26" s="86"/>
      <c r="Q26" s="81"/>
      <c r="R26" s="81"/>
      <c r="S26" s="81"/>
      <c r="T26" s="81"/>
      <c r="U26" s="81"/>
      <c r="V26" s="67"/>
      <c r="W26" s="33"/>
      <c r="X26" s="100"/>
      <c r="Y26" s="94"/>
      <c r="Z26" s="26">
        <v>660</v>
      </c>
      <c r="AA26" s="25"/>
      <c r="AB26" s="25"/>
      <c r="AC26" s="25"/>
      <c r="AD26" s="25"/>
      <c r="AE26" s="102"/>
      <c r="AF26" s="104"/>
      <c r="AG26" s="15"/>
      <c r="AH26" s="15"/>
      <c r="AI26" s="104"/>
      <c r="AJ26" s="15"/>
      <c r="AN26" s="3"/>
      <c r="AO26" s="3"/>
      <c r="AP26" s="3"/>
    </row>
    <row r="27" spans="1:42" ht="15.75" x14ac:dyDescent="0.25">
      <c r="A27" s="1"/>
      <c r="B27" s="1"/>
      <c r="C27" s="1"/>
      <c r="D27" s="5"/>
      <c r="E27" s="88"/>
      <c r="F27" s="78"/>
      <c r="G27" s="79"/>
      <c r="H27" s="81"/>
      <c r="I27" s="81"/>
      <c r="J27" s="81"/>
      <c r="K27" s="81"/>
      <c r="L27" s="81"/>
      <c r="M27" s="81"/>
      <c r="N27" s="81"/>
      <c r="O27" s="86"/>
      <c r="P27" s="86"/>
      <c r="Q27" s="81"/>
      <c r="R27" s="81"/>
      <c r="S27" s="81"/>
      <c r="T27" s="81"/>
      <c r="U27" s="81"/>
      <c r="V27" s="68"/>
      <c r="W27" s="33"/>
      <c r="X27" s="100"/>
      <c r="Y27" s="94"/>
      <c r="Z27" s="26">
        <v>690</v>
      </c>
      <c r="AA27" s="25"/>
      <c r="AB27" s="25"/>
      <c r="AC27" s="25"/>
      <c r="AD27" s="25"/>
      <c r="AE27" s="102"/>
      <c r="AF27" s="104"/>
      <c r="AG27" s="15"/>
      <c r="AH27" s="15"/>
      <c r="AI27" s="104"/>
      <c r="AJ27" s="15"/>
      <c r="AN27" s="3"/>
      <c r="AO27" s="3"/>
      <c r="AP27" s="3"/>
    </row>
    <row r="28" spans="1:42" ht="15.75" x14ac:dyDescent="0.25">
      <c r="A28" s="1"/>
      <c r="B28" s="1"/>
      <c r="C28" s="1"/>
      <c r="D28" s="5"/>
      <c r="E28" s="88"/>
      <c r="F28" s="78"/>
      <c r="G28" s="79"/>
      <c r="H28" s="86"/>
      <c r="I28" s="86"/>
      <c r="J28" s="81"/>
      <c r="K28" s="81"/>
      <c r="L28" s="81"/>
      <c r="M28" s="81"/>
      <c r="N28" s="86"/>
      <c r="O28" s="86"/>
      <c r="P28" s="86"/>
      <c r="Q28" s="86"/>
      <c r="R28" s="81"/>
      <c r="S28" s="81"/>
      <c r="T28" s="81"/>
      <c r="U28" s="81"/>
      <c r="V28" s="65"/>
      <c r="W28" s="33"/>
      <c r="X28" s="100"/>
      <c r="Y28" s="94"/>
      <c r="Z28" s="26">
        <v>720</v>
      </c>
      <c r="AA28" s="25"/>
      <c r="AB28" s="25"/>
      <c r="AC28" s="25"/>
      <c r="AD28" s="25"/>
      <c r="AE28" s="102"/>
      <c r="AF28" s="104"/>
      <c r="AG28" s="15"/>
      <c r="AH28" s="15"/>
      <c r="AI28" s="104"/>
      <c r="AJ28" s="15"/>
      <c r="AN28" s="3"/>
      <c r="AO28" s="3"/>
      <c r="AP28" s="3"/>
    </row>
    <row r="29" spans="1:42" ht="15.75" x14ac:dyDescent="0.25">
      <c r="A29" s="1"/>
      <c r="B29" s="1"/>
      <c r="C29" s="1"/>
      <c r="D29" s="5"/>
      <c r="E29" s="88"/>
      <c r="F29" s="78"/>
      <c r="G29" s="79"/>
      <c r="H29" s="87"/>
      <c r="I29" s="86"/>
      <c r="J29" s="11"/>
      <c r="K29" s="11"/>
      <c r="L29" s="11"/>
      <c r="M29" s="11"/>
      <c r="N29" s="87"/>
      <c r="O29" s="87"/>
      <c r="P29" s="87"/>
      <c r="Q29" s="86"/>
      <c r="R29" s="81"/>
      <c r="S29" s="11"/>
      <c r="T29" s="81"/>
      <c r="U29" s="81"/>
      <c r="V29" s="69"/>
      <c r="W29" s="33"/>
      <c r="X29" s="99"/>
      <c r="Y29" s="94"/>
      <c r="Z29" s="26">
        <v>750</v>
      </c>
      <c r="AA29" s="25"/>
      <c r="AB29" s="25"/>
      <c r="AC29" s="25"/>
      <c r="AD29" s="25"/>
      <c r="AE29" s="102"/>
      <c r="AF29" s="104"/>
      <c r="AG29" s="15"/>
      <c r="AH29" s="15"/>
      <c r="AI29" s="104"/>
      <c r="AJ29" s="15"/>
      <c r="AN29" s="3"/>
      <c r="AO29" s="3"/>
      <c r="AP29" s="3"/>
    </row>
    <row r="30" spans="1:42" ht="15.75" x14ac:dyDescent="0.25">
      <c r="A30" s="1"/>
      <c r="B30" s="1"/>
      <c r="C30" s="1"/>
      <c r="D30" s="5"/>
      <c r="E30" s="88"/>
      <c r="F30" s="78"/>
      <c r="G30" s="79"/>
      <c r="H30" s="87"/>
      <c r="I30" s="86"/>
      <c r="J30" s="11"/>
      <c r="K30" s="11"/>
      <c r="L30" s="11"/>
      <c r="M30" s="11"/>
      <c r="N30" s="87"/>
      <c r="O30" s="87"/>
      <c r="P30" s="87"/>
      <c r="Q30" s="86"/>
      <c r="R30" s="81"/>
      <c r="S30" s="11"/>
      <c r="T30" s="81"/>
      <c r="U30" s="81"/>
      <c r="V30" s="69"/>
      <c r="W30" s="33"/>
      <c r="X30" s="100"/>
      <c r="Y30" s="94"/>
      <c r="Z30" s="26">
        <v>780</v>
      </c>
      <c r="AA30" s="25"/>
      <c r="AB30" s="25"/>
      <c r="AC30" s="25"/>
      <c r="AD30" s="25"/>
      <c r="AE30" s="102"/>
      <c r="AF30" s="104"/>
      <c r="AG30" s="15"/>
      <c r="AH30" s="15"/>
      <c r="AI30" s="104"/>
      <c r="AJ30" s="15"/>
      <c r="AN30" s="3"/>
      <c r="AO30" s="3"/>
      <c r="AP30" s="3"/>
    </row>
    <row r="31" spans="1:42" ht="15.75" x14ac:dyDescent="0.25">
      <c r="A31" s="1"/>
      <c r="B31" s="1"/>
      <c r="C31" s="1"/>
      <c r="D31" s="5"/>
      <c r="E31" s="88"/>
      <c r="F31" s="78"/>
      <c r="G31" s="79"/>
      <c r="H31" s="87"/>
      <c r="I31" s="86"/>
      <c r="J31" s="11"/>
      <c r="K31" s="11"/>
      <c r="L31" s="11"/>
      <c r="M31" s="11"/>
      <c r="N31" s="87"/>
      <c r="O31" s="87"/>
      <c r="P31" s="87"/>
      <c r="Q31" s="86"/>
      <c r="R31" s="81"/>
      <c r="S31" s="11"/>
      <c r="T31" s="81"/>
      <c r="U31" s="81"/>
      <c r="V31" s="69"/>
      <c r="W31" s="33"/>
      <c r="X31" s="100"/>
      <c r="Y31" s="94"/>
      <c r="Z31" s="26">
        <v>810</v>
      </c>
      <c r="AA31" s="25"/>
      <c r="AB31" s="25"/>
      <c r="AC31" s="25"/>
      <c r="AD31" s="25"/>
      <c r="AE31" s="102"/>
      <c r="AF31" s="104"/>
      <c r="AG31" s="15"/>
      <c r="AH31" s="15"/>
      <c r="AI31" s="104"/>
      <c r="AJ31" s="15"/>
      <c r="AN31" s="3"/>
      <c r="AO31" s="3"/>
      <c r="AP31" s="3"/>
    </row>
    <row r="32" spans="1:42" ht="15.75" x14ac:dyDescent="0.25">
      <c r="A32" s="1"/>
      <c r="B32" s="1"/>
      <c r="C32" s="1"/>
      <c r="D32" s="5"/>
      <c r="E32" s="88"/>
      <c r="F32" s="78"/>
      <c r="G32" s="79"/>
      <c r="H32" s="87"/>
      <c r="I32" s="86"/>
      <c r="J32" s="11"/>
      <c r="K32" s="11"/>
      <c r="L32" s="11"/>
      <c r="M32" s="11"/>
      <c r="N32" s="87"/>
      <c r="O32" s="87"/>
      <c r="P32" s="87"/>
      <c r="Q32" s="86"/>
      <c r="R32" s="81"/>
      <c r="S32" s="11"/>
      <c r="T32" s="81"/>
      <c r="U32" s="81"/>
      <c r="V32" s="69"/>
      <c r="W32" s="33"/>
      <c r="X32" s="100"/>
      <c r="Y32" s="94"/>
      <c r="Z32" s="26">
        <v>840</v>
      </c>
      <c r="AA32" s="25"/>
      <c r="AB32" s="25"/>
      <c r="AC32" s="25"/>
      <c r="AD32" s="25"/>
      <c r="AE32" s="102"/>
      <c r="AF32" s="104"/>
      <c r="AG32" s="15"/>
      <c r="AH32" s="15"/>
      <c r="AI32" s="104"/>
      <c r="AJ32" s="15"/>
      <c r="AN32" s="3"/>
      <c r="AO32" s="3"/>
      <c r="AP32" s="3"/>
    </row>
    <row r="33" spans="1:42" ht="15.75" x14ac:dyDescent="0.25">
      <c r="A33" s="1"/>
      <c r="B33" s="1"/>
      <c r="C33" s="1"/>
      <c r="D33" s="5"/>
      <c r="E33" s="88"/>
      <c r="F33" s="78"/>
      <c r="G33" s="79"/>
      <c r="H33" s="87"/>
      <c r="I33" s="86"/>
      <c r="J33" s="11"/>
      <c r="K33" s="11"/>
      <c r="L33" s="11"/>
      <c r="M33" s="11"/>
      <c r="N33" s="87"/>
      <c r="O33" s="87"/>
      <c r="P33" s="87"/>
      <c r="Q33" s="86"/>
      <c r="R33" s="81"/>
      <c r="S33" s="11"/>
      <c r="T33" s="81"/>
      <c r="U33" s="81"/>
      <c r="V33" s="69"/>
      <c r="W33" s="33"/>
      <c r="X33" s="100"/>
      <c r="Y33" s="94"/>
      <c r="Z33" s="26">
        <v>870</v>
      </c>
      <c r="AA33" s="25"/>
      <c r="AB33" s="25"/>
      <c r="AC33" s="25"/>
      <c r="AD33" s="25"/>
      <c r="AE33" s="102"/>
      <c r="AF33" s="104"/>
      <c r="AG33" s="15"/>
      <c r="AH33" s="15"/>
      <c r="AI33" s="104"/>
      <c r="AJ33" s="15"/>
      <c r="AN33" s="3"/>
      <c r="AO33" s="3"/>
      <c r="AP33" s="3"/>
    </row>
    <row r="34" spans="1:42" ht="15.75" x14ac:dyDescent="0.25">
      <c r="A34" s="1"/>
      <c r="B34" s="1"/>
      <c r="C34" s="1"/>
      <c r="D34" s="5"/>
      <c r="E34" s="88"/>
      <c r="F34" s="78"/>
      <c r="G34" s="79"/>
      <c r="H34" s="87"/>
      <c r="I34" s="86"/>
      <c r="J34" s="11"/>
      <c r="K34" s="11"/>
      <c r="L34" s="11"/>
      <c r="M34" s="11"/>
      <c r="N34" s="87"/>
      <c r="O34" s="87"/>
      <c r="P34" s="87"/>
      <c r="Q34" s="86"/>
      <c r="R34" s="81"/>
      <c r="S34" s="11"/>
      <c r="T34" s="81"/>
      <c r="U34" s="81"/>
      <c r="V34" s="69"/>
      <c r="W34" s="33"/>
      <c r="X34" s="100"/>
      <c r="Y34" s="94"/>
      <c r="Z34" s="26">
        <v>900</v>
      </c>
      <c r="AA34" s="25"/>
      <c r="AB34" s="25"/>
      <c r="AC34" s="25"/>
      <c r="AD34" s="25"/>
      <c r="AE34" s="102"/>
      <c r="AF34" s="104"/>
      <c r="AG34" s="15"/>
      <c r="AH34" s="15"/>
      <c r="AI34" s="104"/>
      <c r="AJ34" s="15"/>
      <c r="AN34" s="3"/>
      <c r="AO34" s="3"/>
      <c r="AP34" s="3"/>
    </row>
    <row r="35" spans="1:42" ht="15.75" x14ac:dyDescent="0.25">
      <c r="A35" s="1"/>
      <c r="B35" s="1"/>
      <c r="C35" s="1"/>
      <c r="D35" s="5"/>
      <c r="E35" s="88"/>
      <c r="F35" s="78"/>
      <c r="G35" s="79"/>
      <c r="H35" s="87"/>
      <c r="I35" s="86"/>
      <c r="J35" s="11"/>
      <c r="K35" s="11"/>
      <c r="L35" s="11"/>
      <c r="M35" s="11"/>
      <c r="N35" s="87"/>
      <c r="O35" s="87"/>
      <c r="P35" s="87"/>
      <c r="Q35" s="86"/>
      <c r="R35" s="81"/>
      <c r="S35" s="11"/>
      <c r="T35" s="81"/>
      <c r="U35" s="81"/>
      <c r="V35" s="69"/>
      <c r="W35" s="33"/>
      <c r="X35" s="99"/>
      <c r="Y35" s="94"/>
      <c r="Z35" s="26">
        <v>930</v>
      </c>
      <c r="AA35" s="25"/>
      <c r="AB35" s="25"/>
      <c r="AC35" s="25"/>
      <c r="AD35" s="25"/>
      <c r="AE35" s="102"/>
      <c r="AF35" s="104"/>
      <c r="AG35" s="15"/>
      <c r="AH35" s="15"/>
      <c r="AI35" s="104"/>
      <c r="AJ35" s="15"/>
      <c r="AN35" s="3"/>
      <c r="AO35" s="3"/>
      <c r="AP35" s="3"/>
    </row>
    <row r="36" spans="1:42" ht="15.75" x14ac:dyDescent="0.25">
      <c r="A36" s="1"/>
      <c r="B36" s="1"/>
      <c r="C36" s="1"/>
      <c r="D36" s="5"/>
      <c r="E36" s="88"/>
      <c r="F36" s="78"/>
      <c r="G36" s="79"/>
      <c r="H36" s="87"/>
      <c r="I36" s="86"/>
      <c r="J36" s="11"/>
      <c r="K36" s="11"/>
      <c r="L36" s="11"/>
      <c r="M36" s="11"/>
      <c r="N36" s="87"/>
      <c r="O36" s="87"/>
      <c r="P36" s="87"/>
      <c r="Q36" s="86"/>
      <c r="R36" s="81"/>
      <c r="S36" s="11"/>
      <c r="T36" s="81"/>
      <c r="U36" s="81"/>
      <c r="V36" s="69"/>
      <c r="W36" s="33"/>
      <c r="X36" s="100"/>
      <c r="Y36" s="94"/>
      <c r="Z36" s="26">
        <v>960</v>
      </c>
      <c r="AA36" s="25"/>
      <c r="AB36" s="25"/>
      <c r="AC36" s="25"/>
      <c r="AD36" s="25"/>
      <c r="AE36" s="102"/>
      <c r="AF36" s="104"/>
      <c r="AG36" s="15"/>
      <c r="AH36" s="15"/>
      <c r="AI36" s="104"/>
      <c r="AJ36" s="15"/>
      <c r="AN36" s="3"/>
      <c r="AO36" s="3"/>
      <c r="AP36" s="3"/>
    </row>
    <row r="37" spans="1:42" ht="15.75" x14ac:dyDescent="0.25">
      <c r="A37" s="1"/>
      <c r="B37" s="1"/>
      <c r="C37" s="1"/>
      <c r="D37" s="5"/>
      <c r="E37" s="88"/>
      <c r="F37" s="78"/>
      <c r="G37" s="79"/>
      <c r="H37" s="87"/>
      <c r="I37" s="86"/>
      <c r="J37" s="11"/>
      <c r="K37" s="11"/>
      <c r="L37" s="11"/>
      <c r="M37" s="11"/>
      <c r="N37" s="87"/>
      <c r="O37" s="87"/>
      <c r="P37" s="87"/>
      <c r="Q37" s="86"/>
      <c r="R37" s="81"/>
      <c r="S37" s="11"/>
      <c r="T37" s="81"/>
      <c r="U37" s="81"/>
      <c r="V37" s="69"/>
      <c r="W37" s="33"/>
      <c r="X37" s="100"/>
      <c r="Y37" s="94"/>
      <c r="Z37" s="26">
        <v>990</v>
      </c>
      <c r="AA37" s="25"/>
      <c r="AB37" s="25"/>
      <c r="AC37" s="25"/>
      <c r="AD37" s="25"/>
      <c r="AE37" s="102"/>
      <c r="AF37" s="104"/>
      <c r="AG37" s="15"/>
      <c r="AH37" s="15"/>
      <c r="AI37" s="104"/>
      <c r="AJ37" s="15"/>
      <c r="AN37" s="3"/>
      <c r="AO37" s="3"/>
      <c r="AP37" s="3"/>
    </row>
    <row r="38" spans="1:42" ht="15.75" x14ac:dyDescent="0.25">
      <c r="A38" s="1"/>
      <c r="B38" s="1"/>
      <c r="C38" s="1"/>
      <c r="D38" s="5"/>
      <c r="E38" s="88"/>
      <c r="F38" s="78"/>
      <c r="G38" s="79"/>
      <c r="H38" s="87"/>
      <c r="I38" s="86"/>
      <c r="J38" s="11"/>
      <c r="K38" s="11"/>
      <c r="L38" s="11"/>
      <c r="M38" s="11"/>
      <c r="N38" s="87"/>
      <c r="O38" s="87"/>
      <c r="P38" s="87"/>
      <c r="Q38" s="86"/>
      <c r="R38" s="81"/>
      <c r="S38" s="11"/>
      <c r="T38" s="81"/>
      <c r="U38" s="81"/>
      <c r="V38" s="69"/>
      <c r="W38" s="33"/>
      <c r="X38" s="100"/>
      <c r="Y38" s="94"/>
      <c r="Z38" s="26">
        <v>1020</v>
      </c>
      <c r="AA38" s="25"/>
      <c r="AB38" s="25"/>
      <c r="AC38" s="25"/>
      <c r="AD38" s="25"/>
      <c r="AE38" s="102"/>
      <c r="AF38" s="104"/>
      <c r="AG38" s="15"/>
      <c r="AH38" s="15"/>
      <c r="AI38" s="104"/>
      <c r="AJ38" s="15"/>
      <c r="AN38" s="3"/>
      <c r="AO38" s="3"/>
      <c r="AP38" s="3"/>
    </row>
    <row r="39" spans="1:42" ht="15.75" x14ac:dyDescent="0.25">
      <c r="A39" s="1"/>
      <c r="B39" s="1"/>
      <c r="C39" s="1"/>
      <c r="D39" s="5"/>
      <c r="E39" s="88"/>
      <c r="F39" s="78"/>
      <c r="G39" s="79"/>
      <c r="H39" s="87"/>
      <c r="I39" s="86"/>
      <c r="J39" s="11"/>
      <c r="K39" s="11"/>
      <c r="L39" s="11"/>
      <c r="M39" s="11"/>
      <c r="N39" s="87"/>
      <c r="O39" s="87"/>
      <c r="P39" s="87"/>
      <c r="Q39" s="86"/>
      <c r="R39" s="81"/>
      <c r="S39" s="11"/>
      <c r="T39" s="81"/>
      <c r="U39" s="81"/>
      <c r="V39" s="69"/>
      <c r="W39" s="33"/>
      <c r="X39" s="100"/>
      <c r="Y39" s="96" t="s">
        <v>32</v>
      </c>
      <c r="Z39" s="57"/>
      <c r="AA39" s="31"/>
      <c r="AB39" s="24" t="e">
        <f>AVERAGE(AB5:AB22)</f>
        <v>#REF!</v>
      </c>
      <c r="AC39" s="31"/>
      <c r="AD39" s="24" t="e">
        <f>AVERAGE(AD5:AD22)</f>
        <v>#REF!</v>
      </c>
      <c r="AE39" s="101" t="e">
        <f>AVERAGE(AE5:AE22)</f>
        <v>#DIV/0!</v>
      </c>
      <c r="AF39" s="104"/>
      <c r="AG39" s="15"/>
      <c r="AH39" s="15"/>
      <c r="AI39" s="104"/>
      <c r="AJ39" s="15"/>
    </row>
    <row r="40" spans="1:42" ht="15.75" x14ac:dyDescent="0.25">
      <c r="A40" s="1"/>
      <c r="B40" s="1"/>
      <c r="C40" s="1"/>
      <c r="D40" s="5"/>
      <c r="E40" s="88"/>
      <c r="F40" s="78"/>
      <c r="G40" s="79"/>
      <c r="H40" s="87"/>
      <c r="I40" s="86"/>
      <c r="J40" s="11"/>
      <c r="K40" s="11"/>
      <c r="L40" s="11"/>
      <c r="M40" s="11"/>
      <c r="N40" s="87"/>
      <c r="O40" s="87"/>
      <c r="P40" s="87"/>
      <c r="Q40" s="86"/>
      <c r="R40" s="81"/>
      <c r="S40" s="11"/>
      <c r="T40" s="81"/>
      <c r="U40" s="81"/>
      <c r="V40" s="69"/>
      <c r="W40" s="33"/>
      <c r="X40" s="100"/>
      <c r="AF40" s="104"/>
      <c r="AG40" s="15"/>
      <c r="AH40" s="15"/>
      <c r="AI40" s="104"/>
      <c r="AJ40" s="15"/>
    </row>
    <row r="41" spans="1:42" ht="15.75" x14ac:dyDescent="0.25">
      <c r="A41" s="1"/>
      <c r="B41" s="1"/>
      <c r="C41" s="1"/>
      <c r="D41" s="5"/>
      <c r="E41" s="88"/>
      <c r="F41" s="78"/>
      <c r="G41" s="79"/>
      <c r="H41" s="87"/>
      <c r="I41" s="86"/>
      <c r="J41" s="11"/>
      <c r="K41" s="11"/>
      <c r="L41" s="11"/>
      <c r="M41" s="11"/>
      <c r="N41" s="87"/>
      <c r="O41" s="87"/>
      <c r="P41" s="87"/>
      <c r="Q41" s="86"/>
      <c r="R41" s="81"/>
      <c r="S41" s="11"/>
      <c r="T41" s="81"/>
      <c r="U41" s="81"/>
      <c r="V41" s="69"/>
      <c r="W41" s="33"/>
      <c r="X41" s="99"/>
      <c r="AF41" s="104"/>
      <c r="AG41" s="15"/>
      <c r="AH41" s="15"/>
      <c r="AI41" s="104"/>
      <c r="AJ41" s="15"/>
    </row>
    <row r="42" spans="1:42" ht="15.75" x14ac:dyDescent="0.25">
      <c r="C42" s="1"/>
      <c r="D42" s="5"/>
      <c r="E42" s="88"/>
      <c r="F42" s="78"/>
      <c r="G42" s="79"/>
      <c r="H42" s="87"/>
      <c r="I42" s="86"/>
      <c r="J42" s="11"/>
      <c r="K42" s="11"/>
      <c r="L42" s="11"/>
      <c r="M42" s="11"/>
      <c r="N42" s="87"/>
      <c r="O42" s="87"/>
      <c r="P42" s="87"/>
      <c r="Q42" s="86"/>
      <c r="R42" s="81"/>
      <c r="S42" s="11"/>
      <c r="T42" s="81"/>
      <c r="U42" s="81"/>
      <c r="V42" s="69"/>
      <c r="W42" s="33"/>
      <c r="X42" s="100"/>
      <c r="AF42" s="104"/>
      <c r="AG42" s="15"/>
      <c r="AH42" s="15"/>
      <c r="AI42" s="104"/>
      <c r="AJ42" s="15"/>
    </row>
    <row r="43" spans="1:42" ht="15.75" x14ac:dyDescent="0.25">
      <c r="D43" s="5"/>
      <c r="E43" s="88"/>
      <c r="F43" s="78"/>
      <c r="G43" s="79"/>
      <c r="H43" s="87"/>
      <c r="I43" s="86"/>
      <c r="J43" s="11"/>
      <c r="K43" s="11"/>
      <c r="L43" s="11"/>
      <c r="M43" s="11"/>
      <c r="N43" s="87"/>
      <c r="O43" s="87"/>
      <c r="P43" s="87"/>
      <c r="Q43" s="86"/>
      <c r="R43" s="81"/>
      <c r="S43" s="11"/>
      <c r="T43" s="81"/>
      <c r="U43" s="81"/>
      <c r="V43" s="69"/>
      <c r="W43" s="33"/>
      <c r="X43" s="100"/>
      <c r="AF43" s="104"/>
      <c r="AG43" s="15"/>
      <c r="AH43" s="15"/>
      <c r="AI43" s="104"/>
      <c r="AJ43" s="15"/>
    </row>
    <row r="44" spans="1:42" ht="15.75" x14ac:dyDescent="0.25">
      <c r="D44" s="5"/>
      <c r="E44" s="88"/>
      <c r="F44" s="78"/>
      <c r="G44" s="79"/>
      <c r="H44" s="87"/>
      <c r="I44" s="86"/>
      <c r="J44" s="11"/>
      <c r="K44" s="11"/>
      <c r="L44" s="11"/>
      <c r="M44" s="11"/>
      <c r="N44" s="87"/>
      <c r="O44" s="87"/>
      <c r="P44" s="87"/>
      <c r="Q44" s="86"/>
      <c r="R44" s="81"/>
      <c r="S44" s="11"/>
      <c r="T44" s="81"/>
      <c r="U44" s="81"/>
      <c r="V44" s="69"/>
      <c r="W44" s="33"/>
      <c r="X44" s="100"/>
      <c r="AF44" s="104"/>
      <c r="AG44" s="15"/>
      <c r="AH44" s="15"/>
      <c r="AI44" s="104"/>
      <c r="AJ44" s="15"/>
    </row>
    <row r="45" spans="1:42" ht="15.75" x14ac:dyDescent="0.25">
      <c r="D45" s="5"/>
      <c r="E45" s="88"/>
      <c r="F45" s="78"/>
      <c r="G45" s="79"/>
      <c r="H45" s="87"/>
      <c r="I45" s="86"/>
      <c r="J45" s="11"/>
      <c r="K45" s="11"/>
      <c r="L45" s="11"/>
      <c r="M45" s="11"/>
      <c r="N45" s="87"/>
      <c r="O45" s="87"/>
      <c r="P45" s="87"/>
      <c r="Q45" s="86"/>
      <c r="R45" s="81"/>
      <c r="S45" s="11"/>
      <c r="T45" s="81"/>
      <c r="U45" s="81"/>
      <c r="V45" s="69"/>
      <c r="W45" s="33"/>
      <c r="X45" s="100"/>
      <c r="AF45" s="104"/>
      <c r="AG45" s="15"/>
      <c r="AH45" s="15"/>
      <c r="AI45" s="104"/>
      <c r="AJ45" s="15"/>
    </row>
    <row r="46" spans="1:42" ht="15.75" x14ac:dyDescent="0.25">
      <c r="D46" s="5"/>
      <c r="E46" s="88"/>
      <c r="F46" s="78"/>
      <c r="G46" s="79"/>
      <c r="H46" s="87"/>
      <c r="I46" s="86"/>
      <c r="J46" s="11"/>
      <c r="K46" s="11"/>
      <c r="L46" s="11"/>
      <c r="M46" s="11"/>
      <c r="N46" s="87"/>
      <c r="O46" s="87"/>
      <c r="P46" s="87"/>
      <c r="Q46" s="86"/>
      <c r="R46" s="81"/>
      <c r="S46" s="11"/>
      <c r="T46" s="81"/>
      <c r="U46" s="81"/>
      <c r="V46" s="70"/>
      <c r="W46" s="33"/>
      <c r="X46" s="100"/>
      <c r="AF46" s="104"/>
      <c r="AG46" s="15"/>
      <c r="AH46" s="15"/>
      <c r="AI46" s="104"/>
      <c r="AJ46" s="15"/>
    </row>
    <row r="47" spans="1:42" ht="15.75" x14ac:dyDescent="0.25">
      <c r="D47" s="5"/>
      <c r="E47" s="88"/>
      <c r="F47" s="78"/>
      <c r="G47" s="79"/>
      <c r="H47" s="11"/>
      <c r="I47" s="81"/>
      <c r="J47" s="11"/>
      <c r="K47" s="11"/>
      <c r="L47" s="11"/>
      <c r="M47" s="11"/>
      <c r="N47" s="11"/>
      <c r="O47" s="87"/>
      <c r="P47" s="87"/>
      <c r="Q47" s="81"/>
      <c r="R47" s="81"/>
      <c r="S47" s="11"/>
      <c r="T47" s="81"/>
      <c r="U47" s="81"/>
      <c r="V47" s="71"/>
      <c r="W47" s="33"/>
      <c r="X47" s="99"/>
      <c r="AF47" s="104"/>
      <c r="AG47" s="15"/>
      <c r="AH47" s="15"/>
      <c r="AI47" s="104"/>
      <c r="AJ47" s="15"/>
    </row>
    <row r="48" spans="1:42" ht="15.75" x14ac:dyDescent="0.25">
      <c r="D48" s="5"/>
      <c r="E48" s="88"/>
      <c r="F48" s="78"/>
      <c r="G48" s="79"/>
      <c r="H48" s="11"/>
      <c r="I48" s="81"/>
      <c r="J48" s="11"/>
      <c r="K48" s="11"/>
      <c r="L48" s="11"/>
      <c r="M48" s="11"/>
      <c r="N48" s="11"/>
      <c r="O48" s="87"/>
      <c r="P48" s="87"/>
      <c r="Q48" s="81"/>
      <c r="R48" s="81"/>
      <c r="S48" s="11"/>
      <c r="T48" s="81"/>
      <c r="U48" s="81"/>
      <c r="V48" s="71"/>
      <c r="W48" s="33"/>
      <c r="X48" s="100"/>
      <c r="AF48" s="104"/>
      <c r="AG48" s="15"/>
      <c r="AH48" s="15"/>
      <c r="AI48" s="104"/>
      <c r="AJ48" s="15"/>
    </row>
    <row r="49" spans="4:36" ht="15.75" x14ac:dyDescent="0.25">
      <c r="D49" s="5"/>
      <c r="E49" s="88"/>
      <c r="F49" s="78"/>
      <c r="G49" s="79"/>
      <c r="H49" s="11"/>
      <c r="I49" s="81"/>
      <c r="J49" s="11"/>
      <c r="K49" s="11"/>
      <c r="L49" s="11"/>
      <c r="M49" s="11"/>
      <c r="N49" s="11"/>
      <c r="O49" s="87"/>
      <c r="P49" s="87"/>
      <c r="Q49" s="81"/>
      <c r="R49" s="81"/>
      <c r="S49" s="11"/>
      <c r="T49" s="81"/>
      <c r="U49" s="81"/>
      <c r="V49" s="72"/>
      <c r="W49" s="33"/>
      <c r="X49" s="100"/>
      <c r="AF49" s="104"/>
      <c r="AG49" s="15"/>
      <c r="AH49" s="15"/>
      <c r="AI49" s="104"/>
      <c r="AJ49" s="15"/>
    </row>
    <row r="50" spans="4:36" ht="15.75" x14ac:dyDescent="0.25">
      <c r="D50" s="5"/>
      <c r="E50" s="88"/>
      <c r="F50" s="78"/>
      <c r="G50" s="79"/>
      <c r="H50" s="11"/>
      <c r="I50" s="81"/>
      <c r="J50" s="11"/>
      <c r="K50" s="11"/>
      <c r="L50" s="11"/>
      <c r="M50" s="11"/>
      <c r="N50" s="11"/>
      <c r="O50" s="87"/>
      <c r="P50" s="87"/>
      <c r="Q50" s="81"/>
      <c r="R50" s="81"/>
      <c r="S50" s="11"/>
      <c r="T50" s="81"/>
      <c r="U50" s="81"/>
      <c r="V50" s="73"/>
      <c r="W50" s="33"/>
      <c r="X50" s="100"/>
      <c r="AC50" s="16"/>
      <c r="AD50" s="16"/>
      <c r="AF50" s="104"/>
      <c r="AG50" s="15"/>
      <c r="AH50" s="15"/>
      <c r="AI50" s="104"/>
      <c r="AJ50" s="15"/>
    </row>
    <row r="51" spans="4:36" ht="15.75" x14ac:dyDescent="0.25">
      <c r="D51" s="5"/>
      <c r="E51" s="88"/>
      <c r="F51" s="78"/>
      <c r="G51" s="79"/>
      <c r="H51" s="11"/>
      <c r="I51" s="81"/>
      <c r="J51" s="11"/>
      <c r="K51" s="11"/>
      <c r="L51" s="11"/>
      <c r="M51" s="11"/>
      <c r="N51" s="11"/>
      <c r="O51" s="87"/>
      <c r="P51" s="87"/>
      <c r="Q51" s="81"/>
      <c r="R51" s="81"/>
      <c r="S51" s="11"/>
      <c r="T51" s="81"/>
      <c r="U51" s="81"/>
      <c r="V51" s="74"/>
      <c r="W51" s="33"/>
      <c r="X51" s="100"/>
      <c r="AC51" s="16"/>
      <c r="AD51" s="16"/>
      <c r="AF51" s="104"/>
      <c r="AG51" s="15"/>
      <c r="AH51" s="15"/>
      <c r="AI51" s="104"/>
      <c r="AJ51" s="15"/>
    </row>
    <row r="52" spans="4:36" ht="15.75" x14ac:dyDescent="0.25">
      <c r="D52" s="5"/>
      <c r="E52" s="88"/>
      <c r="F52" s="78"/>
      <c r="G52" s="79"/>
      <c r="H52" s="87"/>
      <c r="I52" s="86"/>
      <c r="J52" s="11"/>
      <c r="K52" s="11"/>
      <c r="L52" s="11"/>
      <c r="M52" s="11"/>
      <c r="N52" s="87"/>
      <c r="O52" s="87"/>
      <c r="P52" s="87"/>
      <c r="Q52" s="86"/>
      <c r="R52" s="81"/>
      <c r="S52" s="11"/>
      <c r="T52" s="81"/>
      <c r="U52" s="81"/>
      <c r="V52" s="69"/>
      <c r="W52" s="33"/>
      <c r="X52" s="100"/>
      <c r="AC52" s="16"/>
      <c r="AD52" s="16"/>
      <c r="AF52" s="104"/>
      <c r="AG52" s="15"/>
      <c r="AH52" s="15"/>
      <c r="AI52" s="104"/>
      <c r="AJ52" s="15"/>
    </row>
    <row r="53" spans="4:36" ht="15.75" x14ac:dyDescent="0.25">
      <c r="D53" s="5"/>
      <c r="E53" s="88"/>
      <c r="F53" s="78"/>
      <c r="G53" s="79"/>
      <c r="H53" s="87"/>
      <c r="I53" s="86"/>
      <c r="J53" s="11"/>
      <c r="K53" s="11"/>
      <c r="L53" s="11"/>
      <c r="M53" s="11"/>
      <c r="N53" s="87"/>
      <c r="O53" s="87"/>
      <c r="P53" s="87"/>
      <c r="Q53" s="86"/>
      <c r="R53" s="81"/>
      <c r="S53" s="11"/>
      <c r="T53" s="81"/>
      <c r="U53" s="81"/>
      <c r="V53" s="69"/>
      <c r="W53" s="33"/>
      <c r="X53" s="99"/>
      <c r="AC53" s="16"/>
      <c r="AD53" s="16"/>
      <c r="AF53" s="104"/>
      <c r="AG53" s="15"/>
      <c r="AH53" s="15"/>
      <c r="AI53" s="104"/>
      <c r="AJ53" s="15"/>
    </row>
    <row r="54" spans="4:36" ht="15.75" x14ac:dyDescent="0.25">
      <c r="D54" s="5"/>
      <c r="E54" s="88"/>
      <c r="F54" s="78"/>
      <c r="G54" s="79"/>
      <c r="H54" s="87"/>
      <c r="I54" s="86"/>
      <c r="J54" s="11"/>
      <c r="K54" s="11"/>
      <c r="L54" s="11"/>
      <c r="M54" s="11"/>
      <c r="N54" s="87"/>
      <c r="O54" s="87"/>
      <c r="P54" s="87"/>
      <c r="Q54" s="86"/>
      <c r="R54" s="81"/>
      <c r="S54" s="11"/>
      <c r="T54" s="81"/>
      <c r="U54" s="81"/>
      <c r="V54" s="69"/>
      <c r="W54" s="33"/>
      <c r="X54" s="100"/>
      <c r="AC54" s="16"/>
      <c r="AD54" s="16"/>
      <c r="AF54" s="104"/>
      <c r="AG54" s="15"/>
      <c r="AH54" s="15"/>
      <c r="AI54" s="104"/>
      <c r="AJ54" s="15"/>
    </row>
    <row r="55" spans="4:36" ht="15.75" x14ac:dyDescent="0.25">
      <c r="D55" s="5"/>
      <c r="E55" s="88"/>
      <c r="F55" s="78"/>
      <c r="G55" s="79"/>
      <c r="H55" s="87"/>
      <c r="I55" s="86"/>
      <c r="J55" s="11"/>
      <c r="K55" s="11"/>
      <c r="L55" s="11"/>
      <c r="M55" s="11"/>
      <c r="N55" s="87"/>
      <c r="O55" s="87"/>
      <c r="P55" s="87"/>
      <c r="Q55" s="86"/>
      <c r="R55" s="81"/>
      <c r="S55" s="11"/>
      <c r="T55" s="81"/>
      <c r="U55" s="81"/>
      <c r="V55" s="69"/>
      <c r="W55" s="33"/>
      <c r="X55" s="100"/>
      <c r="AC55" s="16"/>
      <c r="AD55" s="16"/>
      <c r="AF55" s="104"/>
      <c r="AG55" s="15"/>
      <c r="AH55" s="15"/>
      <c r="AI55" s="104"/>
      <c r="AJ55" s="15"/>
    </row>
    <row r="56" spans="4:36" ht="15.75" x14ac:dyDescent="0.25">
      <c r="D56" s="5"/>
      <c r="E56" s="88"/>
      <c r="F56" s="78"/>
      <c r="G56" s="79"/>
      <c r="H56" s="87"/>
      <c r="I56" s="86"/>
      <c r="J56" s="11"/>
      <c r="K56" s="11"/>
      <c r="L56" s="11"/>
      <c r="M56" s="11"/>
      <c r="N56" s="87"/>
      <c r="O56" s="87"/>
      <c r="P56" s="87"/>
      <c r="Q56" s="86"/>
      <c r="R56" s="81"/>
      <c r="S56" s="11"/>
      <c r="T56" s="81"/>
      <c r="U56" s="81"/>
      <c r="V56" s="70"/>
      <c r="W56" s="33"/>
      <c r="X56" s="100"/>
      <c r="AC56" s="16"/>
      <c r="AD56" s="16"/>
      <c r="AF56" s="104"/>
      <c r="AG56" s="15"/>
      <c r="AH56" s="15"/>
      <c r="AI56" s="104"/>
      <c r="AJ56" s="15"/>
    </row>
    <row r="57" spans="4:36" ht="15.75" x14ac:dyDescent="0.25">
      <c r="D57" s="5"/>
      <c r="E57" s="88"/>
      <c r="F57" s="78"/>
      <c r="G57" s="79"/>
      <c r="H57" s="11"/>
      <c r="I57" s="81"/>
      <c r="J57" s="11"/>
      <c r="K57" s="11"/>
      <c r="L57" s="11"/>
      <c r="M57" s="11"/>
      <c r="N57" s="11"/>
      <c r="O57" s="87"/>
      <c r="P57" s="87"/>
      <c r="Q57" s="81"/>
      <c r="R57" s="81"/>
      <c r="S57" s="11"/>
      <c r="T57" s="81"/>
      <c r="U57" s="81"/>
      <c r="V57" s="71"/>
      <c r="W57" s="33"/>
      <c r="X57" s="100"/>
      <c r="AC57" s="16"/>
      <c r="AD57" s="16"/>
      <c r="AF57" s="104"/>
      <c r="AG57" s="15"/>
      <c r="AH57" s="15"/>
      <c r="AI57" s="104"/>
      <c r="AJ57" s="15"/>
    </row>
    <row r="58" spans="4:36" ht="15.75" x14ac:dyDescent="0.25">
      <c r="D58" s="5"/>
      <c r="E58" s="88"/>
      <c r="F58" s="78"/>
      <c r="G58" s="79"/>
      <c r="H58" s="11"/>
      <c r="I58" s="81"/>
      <c r="J58" s="11"/>
      <c r="K58" s="11"/>
      <c r="L58" s="11"/>
      <c r="M58" s="11"/>
      <c r="N58" s="11"/>
      <c r="O58" s="87"/>
      <c r="P58" s="87"/>
      <c r="Q58" s="81"/>
      <c r="R58" s="81"/>
      <c r="S58" s="11"/>
      <c r="T58" s="81"/>
      <c r="U58" s="81"/>
      <c r="V58" s="71"/>
      <c r="W58" s="33"/>
      <c r="X58" s="100"/>
      <c r="AC58" s="16"/>
      <c r="AD58" s="16"/>
      <c r="AF58" s="104"/>
      <c r="AG58" s="15"/>
      <c r="AH58" s="15"/>
      <c r="AI58" s="104"/>
      <c r="AJ58" s="15"/>
    </row>
    <row r="59" spans="4:36" ht="15.75" x14ac:dyDescent="0.25">
      <c r="D59" s="5"/>
      <c r="E59" s="88"/>
      <c r="F59" s="78"/>
      <c r="G59" s="79"/>
      <c r="H59" s="11"/>
      <c r="I59" s="81"/>
      <c r="J59" s="11"/>
      <c r="K59" s="11"/>
      <c r="L59" s="11"/>
      <c r="M59" s="11"/>
      <c r="N59" s="11"/>
      <c r="O59" s="87"/>
      <c r="P59" s="87"/>
      <c r="Q59" s="81"/>
      <c r="R59" s="81"/>
      <c r="S59" s="11"/>
      <c r="T59" s="81"/>
      <c r="U59" s="81"/>
      <c r="V59" s="72"/>
      <c r="W59" s="33"/>
      <c r="X59" s="99"/>
      <c r="AC59" s="16"/>
      <c r="AD59" s="16"/>
      <c r="AF59" s="104"/>
      <c r="AG59" s="15"/>
      <c r="AH59" s="15"/>
      <c r="AI59" s="104"/>
      <c r="AJ59" s="15"/>
    </row>
    <row r="60" spans="4:36" ht="15.75" x14ac:dyDescent="0.25">
      <c r="D60" s="5"/>
      <c r="E60" s="88"/>
      <c r="F60" s="78"/>
      <c r="G60" s="79"/>
      <c r="H60" s="11"/>
      <c r="I60" s="81"/>
      <c r="J60" s="11"/>
      <c r="K60" s="11"/>
      <c r="L60" s="11"/>
      <c r="M60" s="11"/>
      <c r="N60" s="11"/>
      <c r="O60" s="87"/>
      <c r="P60" s="87"/>
      <c r="Q60" s="81"/>
      <c r="R60" s="81"/>
      <c r="S60" s="11"/>
      <c r="T60" s="81"/>
      <c r="U60" s="81"/>
      <c r="V60" s="73"/>
      <c r="W60" s="33"/>
      <c r="X60" s="100"/>
      <c r="AC60" s="16"/>
      <c r="AD60" s="16"/>
      <c r="AF60" s="104"/>
      <c r="AG60" s="15"/>
      <c r="AH60" s="15"/>
      <c r="AI60" s="104"/>
      <c r="AJ60" s="15"/>
    </row>
    <row r="61" spans="4:36" ht="15.75" x14ac:dyDescent="0.25">
      <c r="D61" s="5"/>
      <c r="E61" s="88"/>
      <c r="F61" s="78"/>
      <c r="G61" s="79"/>
      <c r="H61" s="11"/>
      <c r="I61" s="81"/>
      <c r="J61" s="11"/>
      <c r="K61" s="11"/>
      <c r="L61" s="11"/>
      <c r="M61" s="11"/>
      <c r="N61" s="11"/>
      <c r="O61" s="87"/>
      <c r="P61" s="87"/>
      <c r="Q61" s="81"/>
      <c r="R61" s="81"/>
      <c r="S61" s="11"/>
      <c r="T61" s="81"/>
      <c r="U61" s="81"/>
      <c r="V61" s="74"/>
      <c r="W61" s="33"/>
      <c r="X61" s="100"/>
      <c r="AC61" s="16"/>
      <c r="AD61" s="16"/>
      <c r="AF61" s="104"/>
      <c r="AG61" s="15"/>
      <c r="AH61" s="15"/>
      <c r="AI61" s="104"/>
      <c r="AJ61" s="15"/>
    </row>
    <row r="62" spans="4:36" ht="15.75" x14ac:dyDescent="0.25">
      <c r="D62" s="5"/>
      <c r="E62" s="88"/>
      <c r="F62" s="78"/>
      <c r="G62" s="79"/>
      <c r="H62" s="11"/>
      <c r="I62" s="81"/>
      <c r="J62" s="11"/>
      <c r="K62" s="11"/>
      <c r="L62" s="11"/>
      <c r="M62" s="11"/>
      <c r="N62" s="11"/>
      <c r="O62" s="87"/>
      <c r="P62" s="87"/>
      <c r="Q62" s="81"/>
      <c r="R62" s="81"/>
      <c r="S62" s="11"/>
      <c r="T62" s="81"/>
      <c r="U62" s="81"/>
      <c r="V62" s="71"/>
      <c r="W62" s="33"/>
      <c r="X62" s="100"/>
      <c r="AC62" s="16"/>
      <c r="AD62" s="16"/>
      <c r="AF62" s="104"/>
      <c r="AG62" s="15"/>
      <c r="AH62" s="15"/>
      <c r="AI62" s="104"/>
      <c r="AJ62" s="15"/>
    </row>
    <row r="63" spans="4:36" ht="15.75" x14ac:dyDescent="0.25">
      <c r="D63" s="5"/>
      <c r="E63" s="88"/>
      <c r="F63" s="78"/>
      <c r="G63" s="79"/>
      <c r="H63" s="11"/>
      <c r="I63" s="81"/>
      <c r="J63" s="11"/>
      <c r="K63" s="11"/>
      <c r="L63" s="11"/>
      <c r="M63" s="11"/>
      <c r="N63" s="11"/>
      <c r="O63" s="87"/>
      <c r="P63" s="87"/>
      <c r="Q63" s="81"/>
      <c r="R63" s="81"/>
      <c r="S63" s="11"/>
      <c r="T63" s="81"/>
      <c r="U63" s="81"/>
      <c r="V63" s="72"/>
      <c r="W63" s="33"/>
      <c r="X63" s="100"/>
      <c r="AC63" s="16"/>
      <c r="AD63" s="16"/>
      <c r="AF63" s="104"/>
      <c r="AG63" s="15"/>
      <c r="AH63" s="15"/>
      <c r="AI63" s="104"/>
      <c r="AJ63" s="15"/>
    </row>
    <row r="64" spans="4:36" ht="15.75" x14ac:dyDescent="0.25">
      <c r="D64" s="5"/>
      <c r="E64" s="88"/>
      <c r="F64" s="78"/>
      <c r="G64" s="79"/>
      <c r="H64" s="11"/>
      <c r="I64" s="81"/>
      <c r="J64" s="11"/>
      <c r="K64" s="11"/>
      <c r="L64" s="11"/>
      <c r="M64" s="11"/>
      <c r="N64" s="11"/>
      <c r="O64" s="87"/>
      <c r="P64" s="87"/>
      <c r="Q64" s="81"/>
      <c r="R64" s="81"/>
      <c r="S64" s="11"/>
      <c r="T64" s="81"/>
      <c r="U64" s="81"/>
      <c r="V64" s="73"/>
      <c r="W64" s="33"/>
      <c r="X64" s="100"/>
      <c r="AC64" s="16"/>
      <c r="AD64" s="16"/>
      <c r="AF64" s="104"/>
      <c r="AG64" s="15"/>
      <c r="AH64" s="15"/>
      <c r="AI64" s="104"/>
      <c r="AJ64" s="15"/>
    </row>
    <row r="65" spans="4:36" ht="15.75" x14ac:dyDescent="0.25">
      <c r="D65" s="5"/>
      <c r="E65" s="88"/>
      <c r="F65" s="78"/>
      <c r="G65" s="79"/>
      <c r="H65" s="11"/>
      <c r="I65" s="81"/>
      <c r="J65" s="11"/>
      <c r="K65" s="11"/>
      <c r="L65" s="11"/>
      <c r="M65" s="11"/>
      <c r="N65" s="11"/>
      <c r="O65" s="87"/>
      <c r="P65" s="87"/>
      <c r="Q65" s="81"/>
      <c r="R65" s="81"/>
      <c r="S65" s="11"/>
      <c r="T65" s="81"/>
      <c r="U65" s="81"/>
      <c r="V65" s="74"/>
      <c r="W65" s="33"/>
      <c r="X65" s="99"/>
      <c r="Z65" s="16"/>
      <c r="AC65" s="16"/>
      <c r="AD65" s="16"/>
      <c r="AF65" s="104"/>
      <c r="AG65" s="15"/>
      <c r="AH65" s="15"/>
      <c r="AI65" s="104"/>
      <c r="AJ65" s="15"/>
    </row>
    <row r="66" spans="4:36" ht="15.75" x14ac:dyDescent="0.25">
      <c r="D66" s="5"/>
      <c r="E66" s="88"/>
      <c r="F66" s="12"/>
      <c r="G66" s="79"/>
      <c r="H66" s="11"/>
      <c r="I66" s="81"/>
      <c r="J66" s="11"/>
      <c r="K66" s="11"/>
      <c r="L66" s="11"/>
      <c r="M66" s="2"/>
      <c r="N66" s="11"/>
      <c r="O66" s="2"/>
      <c r="P66" s="2"/>
      <c r="Q66" s="81"/>
      <c r="R66" s="81"/>
      <c r="S66" s="2"/>
      <c r="T66" s="81"/>
      <c r="U66" s="81"/>
      <c r="V66" s="11"/>
      <c r="W66" s="33"/>
      <c r="X66" s="100"/>
      <c r="Z66" s="16"/>
      <c r="AC66" s="16"/>
      <c r="AD66" s="16"/>
      <c r="AF66" s="104"/>
      <c r="AG66" s="15"/>
      <c r="AH66" s="15"/>
      <c r="AI66" s="104"/>
      <c r="AJ66" s="15"/>
    </row>
    <row r="67" spans="4:36" ht="15.75" x14ac:dyDescent="0.25">
      <c r="D67" s="5"/>
      <c r="E67" s="88"/>
      <c r="F67" s="12"/>
      <c r="G67" s="79"/>
      <c r="H67" s="11"/>
      <c r="I67" s="81"/>
      <c r="J67" s="11"/>
      <c r="K67" s="11"/>
      <c r="L67" s="11"/>
      <c r="M67" s="2"/>
      <c r="N67" s="11"/>
      <c r="O67" s="2"/>
      <c r="P67" s="2"/>
      <c r="Q67" s="81"/>
      <c r="R67" s="81"/>
      <c r="S67" s="2"/>
      <c r="T67" s="81"/>
      <c r="U67" s="81"/>
      <c r="V67" s="11"/>
      <c r="W67" s="33"/>
      <c r="X67" s="100"/>
      <c r="Z67" s="16"/>
      <c r="AF67" s="104"/>
      <c r="AG67" s="15"/>
      <c r="AH67" s="15"/>
      <c r="AI67" s="104"/>
      <c r="AJ67" s="15"/>
    </row>
    <row r="68" spans="4:36" ht="15.75" x14ac:dyDescent="0.25">
      <c r="D68" s="5"/>
      <c r="E68" s="88"/>
      <c r="F68" s="12"/>
      <c r="G68" s="79"/>
      <c r="H68" s="11"/>
      <c r="I68" s="81"/>
      <c r="J68" s="11"/>
      <c r="K68" s="11"/>
      <c r="L68" s="11"/>
      <c r="M68" s="2"/>
      <c r="N68" s="11"/>
      <c r="O68" s="2"/>
      <c r="P68" s="2"/>
      <c r="Q68" s="81"/>
      <c r="R68" s="81"/>
      <c r="S68" s="2"/>
      <c r="T68" s="81"/>
      <c r="U68" s="81"/>
      <c r="V68" s="11"/>
      <c r="W68" s="33"/>
      <c r="X68" s="100"/>
      <c r="Z68" s="16"/>
      <c r="AF68" s="16"/>
      <c r="AG68" s="16"/>
      <c r="AH68" s="16"/>
      <c r="AI68" s="16"/>
      <c r="AJ68" s="16"/>
    </row>
    <row r="69" spans="4:36" ht="15.75" x14ac:dyDescent="0.25">
      <c r="D69" s="5"/>
      <c r="E69" s="88"/>
      <c r="F69" s="12"/>
      <c r="G69" s="79"/>
      <c r="H69" s="11"/>
      <c r="I69" s="81"/>
      <c r="J69" s="11"/>
      <c r="K69" s="11"/>
      <c r="L69" s="11"/>
      <c r="M69" s="11"/>
      <c r="N69" s="11"/>
      <c r="O69" s="87"/>
      <c r="P69" s="87"/>
      <c r="Q69" s="81"/>
      <c r="R69" s="81"/>
      <c r="S69" s="11"/>
      <c r="T69" s="81"/>
      <c r="U69" s="81"/>
      <c r="V69" s="11"/>
      <c r="W69" s="33"/>
      <c r="X69" s="100"/>
      <c r="Z69" s="16"/>
      <c r="AF69" s="16"/>
      <c r="AG69" s="16"/>
      <c r="AH69" s="16"/>
      <c r="AI69" s="16"/>
      <c r="AJ69" s="16"/>
    </row>
    <row r="70" spans="4:36" ht="15.75" x14ac:dyDescent="0.25">
      <c r="D70" s="5"/>
      <c r="E70" s="88"/>
      <c r="F70" s="12"/>
      <c r="G70" s="79"/>
      <c r="H70" s="11"/>
      <c r="I70" s="81"/>
      <c r="J70" s="11"/>
      <c r="K70" s="11"/>
      <c r="L70" s="11"/>
      <c r="M70" s="11"/>
      <c r="N70" s="11"/>
      <c r="O70" s="87"/>
      <c r="P70" s="87"/>
      <c r="Q70" s="81"/>
      <c r="R70" s="81"/>
      <c r="S70" s="11"/>
      <c r="T70" s="81"/>
      <c r="U70" s="81"/>
      <c r="V70" s="11"/>
      <c r="W70" s="33"/>
      <c r="X70" s="100"/>
      <c r="AF70" s="16"/>
      <c r="AG70" s="16"/>
      <c r="AH70" s="16"/>
      <c r="AI70" s="16"/>
      <c r="AJ70" s="16"/>
    </row>
    <row r="71" spans="4:36" ht="15.75" x14ac:dyDescent="0.25">
      <c r="D71" s="5"/>
      <c r="E71" s="88"/>
      <c r="F71" s="12"/>
      <c r="G71" s="79"/>
      <c r="H71" s="11"/>
      <c r="I71" s="81"/>
      <c r="J71" s="11"/>
      <c r="K71" s="11"/>
      <c r="L71" s="11"/>
      <c r="M71" s="11"/>
      <c r="N71" s="11"/>
      <c r="O71" s="87"/>
      <c r="P71" s="87"/>
      <c r="Q71" s="81"/>
      <c r="R71" s="81"/>
      <c r="S71" s="11"/>
      <c r="T71" s="81"/>
      <c r="U71" s="81"/>
      <c r="V71" s="11"/>
      <c r="W71" s="33"/>
      <c r="X71" s="99"/>
      <c r="AF71" s="16"/>
      <c r="AG71" s="16"/>
      <c r="AH71" s="16"/>
      <c r="AI71" s="16"/>
      <c r="AJ71" s="16"/>
    </row>
    <row r="72" spans="4:36" ht="15.75" x14ac:dyDescent="0.25">
      <c r="D72" s="5"/>
      <c r="E72" s="88"/>
      <c r="F72" s="12"/>
      <c r="G72" s="79"/>
      <c r="H72" s="11"/>
      <c r="I72" s="81"/>
      <c r="J72" s="11"/>
      <c r="K72" s="11"/>
      <c r="L72" s="11"/>
      <c r="M72" s="11"/>
      <c r="N72" s="11"/>
      <c r="O72" s="87"/>
      <c r="P72" s="87"/>
      <c r="Q72" s="81"/>
      <c r="R72" s="81"/>
      <c r="S72" s="11"/>
      <c r="T72" s="81"/>
      <c r="U72" s="81"/>
      <c r="V72" s="11"/>
      <c r="W72" s="33"/>
      <c r="X72" s="100"/>
      <c r="AF72" s="16"/>
      <c r="AG72" s="16"/>
      <c r="AH72" s="16"/>
      <c r="AI72" s="16"/>
      <c r="AJ72" s="16"/>
    </row>
    <row r="73" spans="4:36" ht="15.75" x14ac:dyDescent="0.25">
      <c r="D73" s="5"/>
      <c r="E73" s="88"/>
      <c r="F73" s="12"/>
      <c r="G73" s="79"/>
      <c r="H73" s="11"/>
      <c r="I73" s="81"/>
      <c r="J73" s="11"/>
      <c r="K73" s="11"/>
      <c r="L73" s="11"/>
      <c r="M73" s="11"/>
      <c r="N73" s="11"/>
      <c r="O73" s="87"/>
      <c r="P73" s="87"/>
      <c r="Q73" s="81"/>
      <c r="R73" s="81"/>
      <c r="S73" s="11"/>
      <c r="T73" s="81"/>
      <c r="U73" s="81"/>
      <c r="V73" s="11"/>
      <c r="W73" s="33"/>
      <c r="X73" s="100"/>
      <c r="AF73" s="16"/>
      <c r="AG73" s="16"/>
      <c r="AH73" s="16"/>
      <c r="AI73" s="16"/>
      <c r="AJ73" s="16"/>
    </row>
    <row r="74" spans="4:36" ht="15.75" x14ac:dyDescent="0.25">
      <c r="D74" s="5"/>
      <c r="E74" s="88"/>
      <c r="F74" s="12"/>
      <c r="G74" s="79"/>
      <c r="H74" s="11"/>
      <c r="I74" s="81"/>
      <c r="J74" s="11"/>
      <c r="K74" s="11"/>
      <c r="L74" s="11"/>
      <c r="M74" s="11"/>
      <c r="N74" s="11"/>
      <c r="O74" s="87"/>
      <c r="P74" s="87"/>
      <c r="Q74" s="81"/>
      <c r="R74" s="81"/>
      <c r="S74" s="11"/>
      <c r="T74" s="81"/>
      <c r="U74" s="81"/>
      <c r="V74" s="11"/>
      <c r="W74" s="33"/>
      <c r="X74" s="100"/>
      <c r="AF74" s="16"/>
      <c r="AG74" s="16"/>
      <c r="AH74" s="16"/>
      <c r="AI74" s="16"/>
      <c r="AJ74" s="16"/>
    </row>
    <row r="75" spans="4:36" ht="16.5" thickBot="1" x14ac:dyDescent="0.3">
      <c r="D75" s="5"/>
      <c r="E75" s="88"/>
      <c r="F75" s="12"/>
      <c r="G75" s="79"/>
      <c r="H75" s="11"/>
      <c r="I75" s="81"/>
      <c r="J75" s="11"/>
      <c r="K75" s="11"/>
      <c r="L75" s="11"/>
      <c r="M75" s="11"/>
      <c r="N75" s="11"/>
      <c r="O75" s="87"/>
      <c r="P75" s="87"/>
      <c r="Q75" s="81"/>
      <c r="R75" s="81"/>
      <c r="S75" s="11"/>
      <c r="T75" s="81"/>
      <c r="U75" s="81"/>
      <c r="V75" s="11"/>
      <c r="W75" s="33"/>
      <c r="X75" s="100"/>
      <c r="AF75" s="16"/>
      <c r="AG75" s="16"/>
      <c r="AH75" s="16"/>
      <c r="AI75" s="16"/>
      <c r="AJ75" s="16"/>
    </row>
    <row r="76" spans="4:36" ht="21.75" thickTop="1" thickBot="1" x14ac:dyDescent="0.4">
      <c r="D76" s="5"/>
      <c r="E76" s="88"/>
      <c r="F76" s="12"/>
      <c r="G76" s="79"/>
      <c r="H76" s="11"/>
      <c r="I76" s="81"/>
      <c r="J76" s="11"/>
      <c r="K76" s="11"/>
      <c r="L76" s="11"/>
      <c r="M76" s="11"/>
      <c r="N76" s="11"/>
      <c r="O76" s="87"/>
      <c r="P76" s="87"/>
      <c r="Q76" s="81"/>
      <c r="R76" s="81"/>
      <c r="S76" s="11"/>
      <c r="T76" s="81"/>
      <c r="U76" s="81"/>
      <c r="V76" s="11"/>
      <c r="W76" s="33"/>
      <c r="X76" s="100"/>
      <c r="Y76" s="97" t="s">
        <v>35</v>
      </c>
      <c r="Z76" s="18" t="s">
        <v>36</v>
      </c>
      <c r="AA76" s="8" t="s">
        <v>37</v>
      </c>
      <c r="AB76" s="8" t="s">
        <v>38</v>
      </c>
      <c r="AF76" s="16"/>
      <c r="AG76" s="16"/>
      <c r="AH76" s="16"/>
      <c r="AI76" s="16"/>
      <c r="AJ76" s="16"/>
    </row>
    <row r="77" spans="4:36" ht="17.25" thickTop="1" thickBot="1" x14ac:dyDescent="0.3">
      <c r="D77" s="5"/>
      <c r="E77" s="88"/>
      <c r="F77" s="12"/>
      <c r="G77" s="79"/>
      <c r="H77" s="11"/>
      <c r="I77" s="81"/>
      <c r="J77" s="11"/>
      <c r="K77" s="11"/>
      <c r="L77" s="11"/>
      <c r="M77" s="11"/>
      <c r="N77" s="11"/>
      <c r="O77" s="87"/>
      <c r="P77" s="87"/>
      <c r="Q77" s="81"/>
      <c r="R77" s="81"/>
      <c r="S77" s="11"/>
      <c r="T77" s="81"/>
      <c r="U77" s="81"/>
      <c r="V77" s="11"/>
      <c r="W77" s="33"/>
      <c r="X77" s="99"/>
      <c r="Y77" s="98" t="e">
        <f>AVERAGE(V4,V28,V64)</f>
        <v>#DIV/0!</v>
      </c>
      <c r="Z77" s="19" t="e">
        <f>AVERAGE(V22,V46,V82)</f>
        <v>#DIV/0!</v>
      </c>
      <c r="AA77" s="20" t="e">
        <f>AVERAGE(L98,L48,L84)</f>
        <v>#DIV/0!</v>
      </c>
      <c r="AB77" s="20" t="e">
        <f>AVERAGE(U98,U48,U84)</f>
        <v>#DIV/0!</v>
      </c>
    </row>
    <row r="78" spans="4:36" ht="16.5" thickTop="1" x14ac:dyDescent="0.25">
      <c r="D78" s="5"/>
      <c r="E78" s="88"/>
      <c r="F78" s="12"/>
      <c r="G78" s="79"/>
      <c r="H78" s="11"/>
      <c r="I78" s="81"/>
      <c r="J78" s="11"/>
      <c r="K78" s="11"/>
      <c r="L78" s="11"/>
      <c r="M78" s="11"/>
      <c r="N78" s="11"/>
      <c r="O78" s="87"/>
      <c r="P78" s="87"/>
      <c r="Q78" s="81"/>
      <c r="R78" s="81"/>
      <c r="S78" s="11"/>
      <c r="T78" s="81"/>
      <c r="U78" s="81"/>
      <c r="V78" s="11"/>
      <c r="W78" s="33"/>
      <c r="X78" s="100"/>
    </row>
    <row r="79" spans="4:36" ht="15.75" x14ac:dyDescent="0.25">
      <c r="D79" s="5"/>
      <c r="F79" s="12"/>
      <c r="G79" s="79"/>
      <c r="H79" s="11"/>
      <c r="I79" s="81"/>
      <c r="J79" s="11"/>
      <c r="K79" s="11"/>
      <c r="L79" s="11"/>
      <c r="M79" s="11"/>
      <c r="N79" s="11"/>
      <c r="O79" s="87"/>
      <c r="P79" s="87"/>
      <c r="Q79" s="81"/>
      <c r="R79" s="81"/>
      <c r="S79" s="11"/>
      <c r="T79" s="81"/>
      <c r="U79" s="81"/>
      <c r="V79" s="11"/>
      <c r="W79" s="33"/>
      <c r="X79" s="100"/>
    </row>
    <row r="80" spans="4:36" ht="15.75" x14ac:dyDescent="0.25">
      <c r="D80" s="5"/>
      <c r="F80" s="12"/>
      <c r="G80" s="79"/>
      <c r="H80" s="11"/>
      <c r="I80" s="81"/>
      <c r="J80" s="11"/>
      <c r="K80" s="11"/>
      <c r="L80" s="11"/>
      <c r="M80" s="11"/>
      <c r="N80" s="11"/>
      <c r="O80" s="87"/>
      <c r="P80" s="87"/>
      <c r="Q80" s="81"/>
      <c r="R80" s="81"/>
      <c r="S80" s="11"/>
      <c r="T80" s="81"/>
      <c r="U80" s="81"/>
      <c r="V80" s="11"/>
      <c r="W80" s="33"/>
      <c r="X80" s="100"/>
    </row>
    <row r="81" spans="4:24" ht="15.75" x14ac:dyDescent="0.25">
      <c r="D81" s="5"/>
      <c r="F81" s="12"/>
      <c r="G81" s="79"/>
      <c r="H81" s="11"/>
      <c r="I81" s="81"/>
      <c r="J81" s="11"/>
      <c r="K81" s="11"/>
      <c r="L81" s="11"/>
      <c r="M81" s="11"/>
      <c r="N81" s="11"/>
      <c r="O81" s="87"/>
      <c r="P81" s="87"/>
      <c r="Q81" s="81"/>
      <c r="R81" s="81"/>
      <c r="S81" s="11"/>
      <c r="T81" s="81"/>
      <c r="U81" s="81"/>
      <c r="V81" s="11"/>
      <c r="W81" s="33"/>
      <c r="X81" s="100"/>
    </row>
    <row r="82" spans="4:24" ht="15.75" x14ac:dyDescent="0.25">
      <c r="D82" s="5"/>
      <c r="F82" s="12"/>
      <c r="G82" s="79"/>
      <c r="H82" s="11"/>
      <c r="I82" s="81"/>
      <c r="J82" s="11"/>
      <c r="K82" s="11"/>
      <c r="L82" s="11"/>
      <c r="M82" s="11"/>
      <c r="N82" s="11"/>
      <c r="O82" s="87"/>
      <c r="P82" s="87"/>
      <c r="Q82" s="81"/>
      <c r="R82" s="81"/>
      <c r="S82" s="11"/>
      <c r="T82" s="81"/>
      <c r="U82" s="81"/>
      <c r="V82" s="21"/>
      <c r="W82" s="33"/>
      <c r="X82" s="100"/>
    </row>
    <row r="83" spans="4:24" ht="15.75" x14ac:dyDescent="0.25">
      <c r="D83" s="5"/>
      <c r="F83" s="16"/>
      <c r="G83" s="79"/>
      <c r="H83" s="11"/>
      <c r="I83" s="81"/>
      <c r="J83" s="11"/>
      <c r="K83" s="11"/>
      <c r="L83" s="11"/>
      <c r="M83" s="2"/>
      <c r="N83" s="11"/>
      <c r="O83" s="2"/>
      <c r="P83" s="2"/>
      <c r="Q83" s="81"/>
      <c r="R83" s="81"/>
      <c r="S83" s="2"/>
      <c r="T83" s="81"/>
      <c r="U83" s="81"/>
      <c r="V83" s="16"/>
      <c r="W83" s="33"/>
      <c r="X83" s="99"/>
    </row>
    <row r="84" spans="4:24" ht="15.75" x14ac:dyDescent="0.25">
      <c r="D84" s="5"/>
      <c r="F84" s="16"/>
      <c r="G84" s="79"/>
      <c r="H84" s="11"/>
      <c r="I84" s="81"/>
      <c r="J84" s="11"/>
      <c r="K84" s="11"/>
      <c r="L84" s="11"/>
      <c r="M84" s="2"/>
      <c r="N84" s="11"/>
      <c r="O84" s="2"/>
      <c r="P84" s="2"/>
      <c r="Q84" s="81"/>
      <c r="R84" s="81"/>
      <c r="S84" s="2"/>
      <c r="T84" s="81"/>
      <c r="U84" s="81"/>
      <c r="V84" s="16"/>
      <c r="W84" s="33"/>
      <c r="X84" s="100"/>
    </row>
    <row r="85" spans="4:24" ht="15.75" x14ac:dyDescent="0.25">
      <c r="D85" s="5"/>
      <c r="F85" s="16"/>
      <c r="G85" s="79"/>
      <c r="H85" s="11"/>
      <c r="I85" s="81"/>
      <c r="J85" s="11"/>
      <c r="K85" s="11"/>
      <c r="L85" s="11"/>
      <c r="M85" s="2"/>
      <c r="N85" s="11"/>
      <c r="O85" s="2"/>
      <c r="P85" s="2"/>
      <c r="Q85" s="81"/>
      <c r="R85" s="81"/>
      <c r="S85" s="2"/>
      <c r="T85" s="81"/>
      <c r="U85" s="81"/>
      <c r="V85" s="16"/>
      <c r="W85" s="33"/>
      <c r="X85" s="100"/>
    </row>
    <row r="86" spans="4:24" ht="15.75" x14ac:dyDescent="0.25">
      <c r="D86" s="5"/>
      <c r="F86" s="16"/>
      <c r="G86" s="79"/>
      <c r="H86" s="11"/>
      <c r="I86" s="81"/>
      <c r="J86" s="11"/>
      <c r="K86" s="11"/>
      <c r="L86" s="11"/>
      <c r="M86" s="2"/>
      <c r="N86" s="11"/>
      <c r="O86" s="2"/>
      <c r="P86" s="2"/>
      <c r="Q86" s="81"/>
      <c r="R86" s="81"/>
      <c r="S86" s="2"/>
      <c r="T86" s="81"/>
      <c r="U86" s="81"/>
      <c r="V86" s="16"/>
      <c r="W86" s="33"/>
      <c r="X86" s="100"/>
    </row>
    <row r="87" spans="4:24" ht="15.75" x14ac:dyDescent="0.25">
      <c r="D87" s="5"/>
      <c r="G87" s="79"/>
      <c r="H87" s="11"/>
      <c r="I87" s="81"/>
      <c r="J87" s="11"/>
      <c r="K87" s="11"/>
      <c r="L87" s="11"/>
      <c r="M87" s="2"/>
      <c r="N87" s="11"/>
      <c r="O87" s="2"/>
      <c r="P87" s="2"/>
      <c r="Q87" s="81"/>
      <c r="R87" s="81"/>
      <c r="S87" s="2"/>
      <c r="T87" s="81"/>
      <c r="U87" s="81"/>
      <c r="W87" s="33"/>
      <c r="X87" s="100"/>
    </row>
    <row r="88" spans="4:24" ht="15.75" x14ac:dyDescent="0.25">
      <c r="D88" s="5"/>
      <c r="G88" s="79"/>
      <c r="H88" s="11"/>
      <c r="I88" s="81"/>
      <c r="J88" s="11"/>
      <c r="K88" s="11"/>
      <c r="L88" s="11"/>
      <c r="M88" s="2"/>
      <c r="N88" s="11"/>
      <c r="O88" s="2"/>
      <c r="P88" s="2"/>
      <c r="Q88" s="81"/>
      <c r="R88" s="81"/>
      <c r="S88" s="2"/>
      <c r="T88" s="81"/>
      <c r="U88" s="81"/>
      <c r="W88" s="33"/>
      <c r="X88" s="100"/>
    </row>
    <row r="89" spans="4:24" ht="15.75" x14ac:dyDescent="0.25">
      <c r="D89" s="5"/>
      <c r="G89" s="79"/>
      <c r="H89" s="11"/>
      <c r="I89" s="81"/>
      <c r="J89" s="11"/>
      <c r="K89" s="11"/>
      <c r="L89" s="11"/>
      <c r="M89" s="2"/>
      <c r="N89" s="11"/>
      <c r="O89" s="2"/>
      <c r="P89" s="2"/>
      <c r="Q89" s="81"/>
      <c r="R89" s="81"/>
      <c r="S89" s="2"/>
      <c r="T89" s="81"/>
      <c r="U89" s="81"/>
      <c r="W89" s="33"/>
      <c r="X89" s="99"/>
    </row>
    <row r="90" spans="4:24" ht="15.75" x14ac:dyDescent="0.25">
      <c r="D90" s="5"/>
      <c r="G90" s="79"/>
      <c r="H90" s="11"/>
      <c r="I90" s="81"/>
      <c r="J90" s="11"/>
      <c r="K90" s="11"/>
      <c r="L90" s="11"/>
      <c r="M90" s="2"/>
      <c r="N90" s="11"/>
      <c r="O90" s="2"/>
      <c r="P90" s="2"/>
      <c r="Q90" s="81"/>
      <c r="R90" s="81"/>
      <c r="S90" s="2"/>
      <c r="T90" s="81"/>
      <c r="U90" s="81"/>
      <c r="W90" s="33"/>
      <c r="X90" s="100"/>
    </row>
    <row r="91" spans="4:24" ht="15.75" x14ac:dyDescent="0.25">
      <c r="D91" s="5"/>
      <c r="G91" s="79"/>
      <c r="H91" s="11"/>
      <c r="I91" s="81"/>
      <c r="J91" s="11"/>
      <c r="K91" s="11"/>
      <c r="L91" s="11"/>
      <c r="M91" s="2"/>
      <c r="N91" s="11"/>
      <c r="O91" s="2"/>
      <c r="P91" s="2"/>
      <c r="Q91" s="81"/>
      <c r="R91" s="81"/>
      <c r="S91" s="2"/>
      <c r="T91" s="81"/>
      <c r="U91" s="81"/>
      <c r="W91" s="33"/>
      <c r="X91" s="100"/>
    </row>
    <row r="92" spans="4:24" ht="15.75" x14ac:dyDescent="0.25">
      <c r="D92" s="5"/>
      <c r="G92" s="79"/>
      <c r="H92" s="11"/>
      <c r="I92" s="81"/>
      <c r="J92" s="11"/>
      <c r="K92" s="11"/>
      <c r="L92" s="11"/>
      <c r="M92" s="2"/>
      <c r="N92" s="11"/>
      <c r="O92" s="2"/>
      <c r="P92" s="2"/>
      <c r="Q92" s="81"/>
      <c r="R92" s="81"/>
      <c r="S92" s="2"/>
      <c r="T92" s="81"/>
      <c r="U92" s="81"/>
      <c r="W92" s="33"/>
      <c r="X92" s="100"/>
    </row>
    <row r="93" spans="4:24" ht="15.75" x14ac:dyDescent="0.25">
      <c r="D93" s="5"/>
      <c r="G93" s="79"/>
      <c r="H93" s="11"/>
      <c r="I93" s="81"/>
      <c r="J93" s="11"/>
      <c r="K93" s="11"/>
      <c r="L93" s="11"/>
      <c r="M93" s="2"/>
      <c r="N93" s="11"/>
      <c r="O93" s="2"/>
      <c r="P93" s="2"/>
      <c r="Q93" s="81"/>
      <c r="R93" s="81"/>
      <c r="S93" s="2"/>
      <c r="T93" s="81"/>
      <c r="U93" s="81"/>
      <c r="W93" s="33"/>
      <c r="X93" s="100"/>
    </row>
    <row r="94" spans="4:24" ht="15.75" x14ac:dyDescent="0.25">
      <c r="D94" s="5"/>
      <c r="G94" s="79"/>
      <c r="H94" s="11"/>
      <c r="I94" s="81"/>
      <c r="J94" s="11"/>
      <c r="K94" s="11"/>
      <c r="L94" s="11"/>
      <c r="M94" s="2"/>
      <c r="N94" s="11"/>
      <c r="O94" s="2"/>
      <c r="P94" s="2"/>
      <c r="Q94" s="81"/>
      <c r="R94" s="81"/>
      <c r="S94" s="2"/>
      <c r="T94" s="81"/>
      <c r="U94" s="81"/>
      <c r="W94" s="33"/>
      <c r="X94" s="100"/>
    </row>
    <row r="95" spans="4:24" ht="15.75" x14ac:dyDescent="0.25">
      <c r="D95" s="5"/>
      <c r="G95" s="79"/>
      <c r="H95" s="11"/>
      <c r="I95" s="81"/>
      <c r="J95" s="11"/>
      <c r="K95" s="11"/>
      <c r="L95" s="11"/>
      <c r="M95" s="2"/>
      <c r="N95" s="11"/>
      <c r="O95" s="2"/>
      <c r="P95" s="2"/>
      <c r="Q95" s="81"/>
      <c r="R95" s="81"/>
      <c r="S95" s="2"/>
      <c r="T95" s="81"/>
      <c r="U95" s="81"/>
      <c r="W95" s="33"/>
      <c r="X95" s="16"/>
    </row>
    <row r="96" spans="4:24" ht="15.75" x14ac:dyDescent="0.25">
      <c r="D96" s="5"/>
      <c r="G96" s="79"/>
      <c r="H96" s="11"/>
      <c r="I96" s="81"/>
      <c r="J96" s="11"/>
      <c r="K96" s="11"/>
      <c r="L96" s="11"/>
      <c r="M96" s="2"/>
      <c r="N96" s="11"/>
      <c r="O96" s="2"/>
      <c r="P96" s="2"/>
      <c r="Q96" s="81"/>
      <c r="R96" s="81"/>
      <c r="S96" s="2"/>
      <c r="T96" s="81"/>
      <c r="U96" s="81"/>
      <c r="W96" s="33"/>
      <c r="X96" s="16"/>
    </row>
    <row r="97" spans="7:21" ht="15.75" x14ac:dyDescent="0.25">
      <c r="G97" s="2"/>
      <c r="H97" s="2"/>
      <c r="I97" s="92"/>
      <c r="J97" s="2"/>
      <c r="K97" s="11"/>
      <c r="L97" s="11"/>
      <c r="M97" s="11"/>
      <c r="N97" s="87"/>
      <c r="O97" s="87"/>
      <c r="P97" s="87"/>
      <c r="Q97" s="87"/>
      <c r="R97" s="11"/>
      <c r="S97" s="11"/>
      <c r="T97" s="11"/>
      <c r="U97" s="11"/>
    </row>
    <row r="98" spans="7:21" ht="15.75" x14ac:dyDescent="0.25">
      <c r="G98" s="2"/>
      <c r="H98" s="2"/>
      <c r="I98" s="92"/>
      <c r="J98" s="2"/>
      <c r="K98" s="11"/>
      <c r="L98" s="11"/>
      <c r="M98" s="11"/>
      <c r="N98" s="87"/>
      <c r="O98" s="87"/>
      <c r="P98" s="87"/>
      <c r="Q98" s="87"/>
      <c r="R98" s="11"/>
      <c r="S98" s="11"/>
      <c r="T98" s="11"/>
      <c r="U98" s="11"/>
    </row>
    <row r="99" spans="7:21" ht="15.75" x14ac:dyDescent="0.25">
      <c r="K99" s="11"/>
      <c r="L99" s="11"/>
      <c r="M99" s="11"/>
      <c r="N99" s="21"/>
      <c r="O99" s="21"/>
      <c r="P99" s="21"/>
      <c r="Q99" s="21"/>
      <c r="R99" s="22"/>
      <c r="S99" s="11"/>
      <c r="T99" s="11"/>
      <c r="U99" s="11"/>
    </row>
  </sheetData>
  <mergeCells count="12">
    <mergeCell ref="F2:F16"/>
    <mergeCell ref="Y39:Z39"/>
    <mergeCell ref="B20:B21"/>
    <mergeCell ref="H2:L2"/>
    <mergeCell ref="AC2:AD2"/>
    <mergeCell ref="AS2:AT2"/>
    <mergeCell ref="N3:P3"/>
    <mergeCell ref="V5:V21"/>
    <mergeCell ref="N2:W2"/>
    <mergeCell ref="Y2:Y22"/>
    <mergeCell ref="Z2:Z3"/>
    <mergeCell ref="AA2:AB2"/>
  </mergeCells>
  <dataValidations count="5">
    <dataValidation type="list" allowBlank="1" showInputMessage="1" showErrorMessage="1" sqref="C5:D5" xr:uid="{B5B668EA-48A8-42D3-84AE-DAF2A6C80F6F}">
      <formula1>"0.00434"</formula1>
    </dataValidation>
    <dataValidation type="list" allowBlank="1" showInputMessage="1" showErrorMessage="1" sqref="C7:D7" xr:uid="{62B4C2B2-9846-47A7-AD83-EEEE4A0F6CA5}">
      <formula1>"40, 60, 80"</formula1>
    </dataValidation>
    <dataValidation type="list" allowBlank="1" showInputMessage="1" showErrorMessage="1" sqref="C4:D4" xr:uid="{906AF2D5-C2EF-4C1D-BF65-F7A00DF853B9}">
      <formula1>"GVHP, HVHP"</formula1>
    </dataValidation>
    <dataValidation type="list" allowBlank="1" showInputMessage="1" showErrorMessage="1" sqref="D23 C24" xr:uid="{5B0B75D1-5230-46F9-9274-A228F59E473B}">
      <formula1>"2000, 2500, 2750, 3000, 4000"</formula1>
    </dataValidation>
    <dataValidation type="list" allowBlank="1" showInputMessage="1" showErrorMessage="1" sqref="D21 C22" xr:uid="{545F0801-B3DE-48B8-B2A1-937C40456604}">
      <formula1>"35, 50, 65"</formula1>
    </dataValidation>
  </dataValidation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B8C51-0DF1-43BE-9CB4-EECD534C10F1}">
  <dimension ref="A1:AS100"/>
  <sheetViews>
    <sheetView topLeftCell="H1" zoomScale="70" zoomScaleNormal="70" workbookViewId="0">
      <selection activeCell="AI22" sqref="AI22"/>
    </sheetView>
  </sheetViews>
  <sheetFormatPr defaultRowHeight="14.25" x14ac:dyDescent="0.2"/>
  <cols>
    <col min="1" max="1" width="1" style="4" customWidth="1"/>
    <col min="2" max="2" width="32" style="4" bestFit="1" customWidth="1"/>
    <col min="3" max="3" width="14.7109375" style="4" customWidth="1"/>
    <col min="4" max="4" width="14.7109375" style="1" customWidth="1"/>
    <col min="5" max="5" width="10.7109375" style="4" customWidth="1"/>
    <col min="6" max="7" width="16.7109375" style="4" customWidth="1"/>
    <col min="8" max="8" width="16.7109375" style="39" customWidth="1"/>
    <col min="9" max="11" width="16.7109375" style="4" customWidth="1"/>
    <col min="12" max="12" width="0.5703125" style="4" customWidth="1"/>
    <col min="13" max="13" width="16.7109375" style="4" customWidth="1"/>
    <col min="14" max="15" width="16.7109375" style="4" hidden="1" customWidth="1"/>
    <col min="16" max="17" width="16.7109375" style="4" customWidth="1"/>
    <col min="18" max="18" width="16.7109375" style="4" hidden="1" customWidth="1"/>
    <col min="19" max="20" width="16.7109375" style="4" customWidth="1"/>
    <col min="21" max="21" width="16.7109375" style="4" hidden="1" customWidth="1"/>
    <col min="22" max="22" width="16.7109375" style="47" customWidth="1"/>
    <col min="23" max="23" width="16.7109375" style="16" customWidth="1"/>
    <col min="24" max="30" width="18.7109375" style="4" hidden="1" customWidth="1"/>
    <col min="31" max="31" width="25.140625" style="4" bestFit="1" customWidth="1"/>
    <col min="32" max="32" width="26.140625" style="4" bestFit="1" customWidth="1"/>
    <col min="33" max="33" width="18.7109375" style="4" customWidth="1"/>
    <col min="34" max="34" width="25.140625" style="4" bestFit="1" customWidth="1"/>
    <col min="35" max="35" width="26.140625" style="4" bestFit="1" customWidth="1"/>
    <col min="36" max="38" width="9.140625" style="100"/>
    <col min="39" max="16384" width="9.140625" style="4"/>
  </cols>
  <sheetData>
    <row r="1" spans="1:45" x14ac:dyDescent="0.2">
      <c r="A1" s="1"/>
      <c r="B1" s="1"/>
      <c r="C1" s="1"/>
      <c r="E1" s="2"/>
      <c r="F1" s="2"/>
      <c r="G1" s="1"/>
      <c r="H1" s="38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2"/>
      <c r="U1" s="2"/>
      <c r="V1" s="15"/>
      <c r="W1" s="2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M1" s="3"/>
      <c r="AN1" s="3"/>
      <c r="AO1" s="3"/>
    </row>
    <row r="2" spans="1:45" ht="18" x14ac:dyDescent="0.25">
      <c r="A2" s="1"/>
      <c r="B2" s="9" t="s">
        <v>28</v>
      </c>
      <c r="C2" s="17"/>
      <c r="D2" s="5"/>
      <c r="E2" s="51" t="s">
        <v>12</v>
      </c>
      <c r="F2" s="23"/>
      <c r="G2" s="54" t="s">
        <v>10</v>
      </c>
      <c r="H2" s="54"/>
      <c r="I2" s="54"/>
      <c r="J2" s="54"/>
      <c r="K2" s="54"/>
      <c r="L2" s="46"/>
      <c r="M2" s="54" t="s">
        <v>11</v>
      </c>
      <c r="N2" s="54"/>
      <c r="O2" s="54"/>
      <c r="P2" s="54"/>
      <c r="Q2" s="54"/>
      <c r="R2" s="54"/>
      <c r="S2" s="54"/>
      <c r="T2" s="54"/>
      <c r="U2" s="54"/>
      <c r="V2" s="54"/>
      <c r="W2" s="2"/>
      <c r="X2" s="93" t="s">
        <v>32</v>
      </c>
      <c r="Y2" s="56" t="s">
        <v>7</v>
      </c>
      <c r="Z2" s="57" t="s">
        <v>33</v>
      </c>
      <c r="AA2" s="57"/>
      <c r="AB2" s="57" t="s">
        <v>34</v>
      </c>
      <c r="AC2" s="57"/>
      <c r="AD2" s="13"/>
      <c r="AE2" s="23"/>
      <c r="AF2" s="23"/>
      <c r="AG2" s="23"/>
      <c r="AH2" s="27"/>
      <c r="AI2" s="89"/>
      <c r="AR2" s="59"/>
      <c r="AS2" s="59"/>
    </row>
    <row r="3" spans="1:45" ht="20.100000000000001" customHeight="1" x14ac:dyDescent="0.35">
      <c r="A3" s="1"/>
      <c r="B3" s="6"/>
      <c r="C3" s="7"/>
      <c r="D3" s="5"/>
      <c r="E3" s="52"/>
      <c r="F3" s="45" t="s">
        <v>7</v>
      </c>
      <c r="G3" s="45" t="s">
        <v>44</v>
      </c>
      <c r="H3" s="35" t="s">
        <v>9</v>
      </c>
      <c r="I3" s="45" t="s">
        <v>17</v>
      </c>
      <c r="J3" s="45" t="s">
        <v>18</v>
      </c>
      <c r="K3" s="45" t="s">
        <v>19</v>
      </c>
      <c r="L3" s="45"/>
      <c r="M3" s="56" t="s">
        <v>20</v>
      </c>
      <c r="N3" s="56"/>
      <c r="O3" s="56"/>
      <c r="P3" s="45" t="s">
        <v>29</v>
      </c>
      <c r="Q3" s="45" t="s">
        <v>21</v>
      </c>
      <c r="R3" s="45" t="s">
        <v>31</v>
      </c>
      <c r="S3" s="45" t="s">
        <v>22</v>
      </c>
      <c r="T3" s="45" t="s">
        <v>23</v>
      </c>
      <c r="U3" s="45" t="s">
        <v>15</v>
      </c>
      <c r="V3" s="63" t="s">
        <v>16</v>
      </c>
      <c r="X3" s="93"/>
      <c r="Y3" s="56"/>
      <c r="Z3" s="45" t="s">
        <v>8</v>
      </c>
      <c r="AA3" s="45" t="s">
        <v>19</v>
      </c>
      <c r="AB3" s="14" t="s">
        <v>20</v>
      </c>
      <c r="AC3" s="45" t="s">
        <v>23</v>
      </c>
      <c r="AD3" s="45" t="s">
        <v>16</v>
      </c>
      <c r="AE3" s="45" t="s">
        <v>41</v>
      </c>
      <c r="AF3" s="45" t="s">
        <v>13</v>
      </c>
      <c r="AG3" s="45" t="s">
        <v>42</v>
      </c>
      <c r="AH3" s="45" t="s">
        <v>43</v>
      </c>
      <c r="AI3" s="49" t="s">
        <v>13</v>
      </c>
    </row>
    <row r="4" spans="1:45" ht="20.100000000000001" customHeight="1" x14ac:dyDescent="0.25">
      <c r="A4" s="1"/>
      <c r="B4" s="9" t="s">
        <v>2</v>
      </c>
      <c r="C4" s="10" t="s">
        <v>40</v>
      </c>
      <c r="D4" s="5"/>
      <c r="E4" s="52"/>
      <c r="F4" s="36">
        <v>0</v>
      </c>
      <c r="G4" s="34">
        <v>206</v>
      </c>
      <c r="H4" s="34">
        <v>416.7</v>
      </c>
      <c r="I4" s="44"/>
      <c r="J4" s="44"/>
      <c r="K4" s="44"/>
      <c r="L4" s="44"/>
      <c r="M4" s="34">
        <v>3.19</v>
      </c>
      <c r="N4" s="34"/>
      <c r="O4" s="34"/>
      <c r="P4" s="34">
        <v>426.8</v>
      </c>
      <c r="Q4" s="44"/>
      <c r="R4" s="44"/>
      <c r="S4" s="44"/>
      <c r="T4" s="44"/>
      <c r="U4" s="34"/>
      <c r="V4" s="32"/>
      <c r="W4" s="2"/>
      <c r="X4" s="93"/>
      <c r="Y4" s="26">
        <v>0</v>
      </c>
      <c r="Z4" s="28" t="e">
        <f>AVERAGE(G4,G28,#REF!)</f>
        <v>#REF!</v>
      </c>
      <c r="AA4" s="44">
        <v>0</v>
      </c>
      <c r="AB4" s="24">
        <v>0</v>
      </c>
      <c r="AC4" s="44">
        <v>0</v>
      </c>
      <c r="AD4" s="13">
        <v>0</v>
      </c>
      <c r="AE4" s="29">
        <v>0</v>
      </c>
      <c r="AF4" s="30">
        <v>0</v>
      </c>
      <c r="AG4" s="30"/>
      <c r="AH4" s="29">
        <v>0</v>
      </c>
      <c r="AI4" s="30">
        <v>0</v>
      </c>
    </row>
    <row r="5" spans="1:45" ht="20.100000000000001" customHeight="1" x14ac:dyDescent="0.25">
      <c r="A5" s="1"/>
      <c r="B5" s="9" t="s">
        <v>24</v>
      </c>
      <c r="C5" s="10">
        <v>4.3400000000000001E-3</v>
      </c>
      <c r="D5" s="5"/>
      <c r="E5" s="52"/>
      <c r="F5" s="36">
        <v>30</v>
      </c>
      <c r="G5" s="34">
        <v>209</v>
      </c>
      <c r="H5" s="34">
        <v>416.6</v>
      </c>
      <c r="I5" s="44">
        <f t="shared" ref="I5:I59" si="0">(H4-H5)*10</f>
        <v>0.99999999999965894</v>
      </c>
      <c r="J5" s="44">
        <f>I5*$C$11</f>
        <v>21.639999999992622</v>
      </c>
      <c r="K5" s="44">
        <f>(J5/1000)/((1/6)*$C$5)</f>
        <v>29.917050691234039</v>
      </c>
      <c r="L5" s="44"/>
      <c r="M5" s="34">
        <v>3.2</v>
      </c>
      <c r="N5" s="34"/>
      <c r="O5" s="34"/>
      <c r="P5" s="34">
        <v>426.85</v>
      </c>
      <c r="Q5" s="44">
        <f>-(P4-P5)*10</f>
        <v>0.50000000000011369</v>
      </c>
      <c r="R5" s="44"/>
      <c r="S5" s="44">
        <f>Q5*$C$12</f>
        <v>11.310000000002573</v>
      </c>
      <c r="T5" s="44">
        <f>(S5/1000)/((3/6)*$C$5)</f>
        <v>5.2119815668214624</v>
      </c>
      <c r="U5" s="55"/>
      <c r="V5" s="37">
        <f>(1-((M5/1000)/G5))*100</f>
        <v>99.998468899521527</v>
      </c>
      <c r="W5" s="99"/>
      <c r="X5" s="93"/>
      <c r="Y5" s="26">
        <v>30</v>
      </c>
      <c r="Z5" s="28">
        <f t="shared" ref="Z5:Z22" si="1">AVERAGE(G5,G29,G65)</f>
        <v>209</v>
      </c>
      <c r="AA5" s="44">
        <f>AVERAGE(K5,K29,K65)</f>
        <v>29.917050691234039</v>
      </c>
      <c r="AB5" s="24" t="e">
        <f>AVERAGE(O5,O29,O65)</f>
        <v>#DIV/0!</v>
      </c>
      <c r="AC5" s="44">
        <f>AVERAGE(T5,T29,T65)</f>
        <v>5.2119815668214624</v>
      </c>
      <c r="AD5" s="24">
        <f t="shared" ref="AD5:AD22" si="2">AVERAGE(V5,V29,V65)</f>
        <v>99.998468899521527</v>
      </c>
      <c r="AE5" s="29">
        <f>J5</f>
        <v>21.639999999992622</v>
      </c>
      <c r="AF5" s="13">
        <f>AE5+AF4</f>
        <v>21.639999999992622</v>
      </c>
      <c r="AG5" s="13">
        <f>(AI5/$C$23)*100</f>
        <v>0.28275000000006434</v>
      </c>
      <c r="AH5" s="29">
        <f>S5</f>
        <v>11.310000000002573</v>
      </c>
      <c r="AI5" s="13">
        <f>AH5+AI4</f>
        <v>11.310000000002573</v>
      </c>
    </row>
    <row r="6" spans="1:45" ht="20.100000000000001" customHeight="1" x14ac:dyDescent="0.25">
      <c r="A6" s="1"/>
      <c r="B6" s="6"/>
      <c r="C6" s="7"/>
      <c r="D6" s="5"/>
      <c r="E6" s="52"/>
      <c r="F6" s="36">
        <v>60</v>
      </c>
      <c r="G6" s="34">
        <v>213</v>
      </c>
      <c r="H6" s="34">
        <v>416.45</v>
      </c>
      <c r="I6" s="44">
        <f t="shared" si="0"/>
        <v>1.5000000000003411</v>
      </c>
      <c r="J6" s="44">
        <f t="shared" ref="J6:J69" si="3">I6*$C$11</f>
        <v>32.460000000007383</v>
      </c>
      <c r="K6" s="44">
        <f t="shared" ref="K6:K69" si="4">(J6/1000)/((1/6)*$C$5)</f>
        <v>44.875576036876573</v>
      </c>
      <c r="L6" s="44"/>
      <c r="M6" s="34">
        <v>3.31</v>
      </c>
      <c r="N6" s="34"/>
      <c r="O6" s="34"/>
      <c r="P6" s="34">
        <v>426.9</v>
      </c>
      <c r="Q6" s="44">
        <f>-(P5-P6)*10</f>
        <v>0.49999999999954525</v>
      </c>
      <c r="R6" s="44"/>
      <c r="S6" s="44">
        <f>Q6*$C$12</f>
        <v>11.309999999989714</v>
      </c>
      <c r="T6" s="48">
        <f t="shared" ref="T6:T16" si="5">(S6/1000)/((3/6)*$C$5)</f>
        <v>5.2119815668155365</v>
      </c>
      <c r="U6" s="55"/>
      <c r="V6" s="32">
        <f t="shared" ref="V6:V69" si="6">(1-((M6/1000)/G6))*100</f>
        <v>99.998446009389681</v>
      </c>
      <c r="W6" s="99"/>
      <c r="X6" s="93"/>
      <c r="Y6" s="26">
        <v>60</v>
      </c>
      <c r="Z6" s="28">
        <f t="shared" si="1"/>
        <v>213</v>
      </c>
      <c r="AA6" s="44" t="e">
        <f>AVERAGE(K6,K30,#REF!)</f>
        <v>#REF!</v>
      </c>
      <c r="AB6" s="24" t="e">
        <f>AVERAGE(O6,O30,O97)</f>
        <v>#DIV/0!</v>
      </c>
      <c r="AC6" s="44" t="e">
        <f>AVERAGE(T6,T30,#REF!)</f>
        <v>#REF!</v>
      </c>
      <c r="AD6" s="24">
        <f t="shared" si="2"/>
        <v>99.998446009389681</v>
      </c>
      <c r="AE6" s="29">
        <f t="shared" ref="AE6:AE65" si="7">J6</f>
        <v>32.460000000007383</v>
      </c>
      <c r="AF6" s="13">
        <f t="shared" ref="AF6:AF67" si="8">AE6+AF5</f>
        <v>54.100000000000009</v>
      </c>
      <c r="AG6" s="13">
        <f t="shared" ref="AG6:AG15" si="9">(AI6/$C$23)*100</f>
        <v>0.56549999999980727</v>
      </c>
      <c r="AH6" s="29">
        <f t="shared" ref="AH6:AH65" si="10">S6</f>
        <v>11.309999999989714</v>
      </c>
      <c r="AI6" s="13">
        <f t="shared" ref="AI6:AI67" si="11">AH6+AI5</f>
        <v>22.619999999992288</v>
      </c>
    </row>
    <row r="7" spans="1:45" ht="20.100000000000001" customHeight="1" x14ac:dyDescent="0.25">
      <c r="A7" s="1"/>
      <c r="B7" s="9" t="s">
        <v>25</v>
      </c>
      <c r="C7" s="10">
        <v>60</v>
      </c>
      <c r="D7" s="5"/>
      <c r="E7" s="52"/>
      <c r="F7" s="36">
        <v>90</v>
      </c>
      <c r="G7" s="34">
        <v>217</v>
      </c>
      <c r="H7" s="34">
        <v>416.15</v>
      </c>
      <c r="I7" s="44">
        <f t="shared" si="0"/>
        <v>3.0000000000001137</v>
      </c>
      <c r="J7" s="44">
        <f t="shared" si="3"/>
        <v>64.92000000000246</v>
      </c>
      <c r="K7" s="44">
        <f t="shared" si="4"/>
        <v>89.751152073736122</v>
      </c>
      <c r="L7" s="44"/>
      <c r="M7" s="34">
        <v>3.67</v>
      </c>
      <c r="N7" s="34"/>
      <c r="O7" s="34"/>
      <c r="P7" s="34">
        <v>427.15</v>
      </c>
      <c r="Q7" s="44">
        <f t="shared" ref="Q7:Q69" si="12">-(P6-P7)*10</f>
        <v>2.5</v>
      </c>
      <c r="R7" s="44"/>
      <c r="S7" s="44">
        <f t="shared" ref="S7:S70" si="13">Q7*$C$12</f>
        <v>56.550000000000004</v>
      </c>
      <c r="T7" s="48">
        <f t="shared" si="5"/>
        <v>26.059907834101384</v>
      </c>
      <c r="U7" s="55"/>
      <c r="V7" s="32">
        <f t="shared" si="6"/>
        <v>99.998308755760362</v>
      </c>
      <c r="W7" s="99"/>
      <c r="X7" s="93"/>
      <c r="Y7" s="26">
        <v>90</v>
      </c>
      <c r="Z7" s="28">
        <f t="shared" si="1"/>
        <v>217</v>
      </c>
      <c r="AA7" s="44" t="e">
        <f>AVERAGE(K7,K31,#REF!)</f>
        <v>#REF!</v>
      </c>
      <c r="AB7" s="24" t="e">
        <f>AVERAGE(O7,O31,O98)</f>
        <v>#DIV/0!</v>
      </c>
      <c r="AC7" s="44" t="e">
        <f>AVERAGE(T7,T31,#REF!)</f>
        <v>#REF!</v>
      </c>
      <c r="AD7" s="24">
        <f t="shared" si="2"/>
        <v>99.998308755760362</v>
      </c>
      <c r="AE7" s="29">
        <f t="shared" si="7"/>
        <v>64.92000000000246</v>
      </c>
      <c r="AF7" s="13">
        <f t="shared" si="8"/>
        <v>119.02000000000247</v>
      </c>
      <c r="AG7" s="13">
        <f t="shared" si="9"/>
        <v>1.9792499999998072</v>
      </c>
      <c r="AH7" s="29">
        <f t="shared" si="10"/>
        <v>56.550000000000004</v>
      </c>
      <c r="AI7" s="13">
        <f t="shared" si="11"/>
        <v>79.169999999992285</v>
      </c>
    </row>
    <row r="8" spans="1:45" ht="20.100000000000001" customHeight="1" x14ac:dyDescent="0.25">
      <c r="A8" s="1"/>
      <c r="B8" s="9" t="s">
        <v>26</v>
      </c>
      <c r="C8" s="10">
        <v>10</v>
      </c>
      <c r="D8" s="5"/>
      <c r="E8" s="52"/>
      <c r="F8" s="36">
        <v>120</v>
      </c>
      <c r="G8" s="34">
        <v>220</v>
      </c>
      <c r="H8" s="34">
        <v>415.9</v>
      </c>
      <c r="I8" s="44">
        <f t="shared" si="0"/>
        <v>2.5</v>
      </c>
      <c r="J8" s="44">
        <f t="shared" si="3"/>
        <v>54.1</v>
      </c>
      <c r="K8" s="44">
        <f t="shared" si="4"/>
        <v>74.792626728110605</v>
      </c>
      <c r="L8" s="44"/>
      <c r="M8" s="34">
        <v>4.33</v>
      </c>
      <c r="N8" s="34"/>
      <c r="O8" s="34"/>
      <c r="P8" s="34">
        <v>427.35</v>
      </c>
      <c r="Q8" s="44">
        <f t="shared" si="12"/>
        <v>2.0000000000004547</v>
      </c>
      <c r="R8" s="44"/>
      <c r="S8" s="44">
        <f t="shared" si="13"/>
        <v>45.240000000010291</v>
      </c>
      <c r="T8" s="48">
        <f t="shared" si="5"/>
        <v>20.84792626728585</v>
      </c>
      <c r="U8" s="55"/>
      <c r="V8" s="32">
        <f t="shared" si="6"/>
        <v>99.998031818181815</v>
      </c>
      <c r="W8" s="99"/>
      <c r="X8" s="93"/>
      <c r="Y8" s="26">
        <v>120</v>
      </c>
      <c r="Z8" s="28">
        <f t="shared" si="1"/>
        <v>220</v>
      </c>
      <c r="AA8" s="44">
        <f>AVERAGE(K8,K32,K99)</f>
        <v>74.792626728110605</v>
      </c>
      <c r="AB8" s="24" t="e">
        <f>AVERAGE(O8,O32,O99)</f>
        <v>#DIV/0!</v>
      </c>
      <c r="AC8" s="44">
        <f>AVERAGE(T8,T32,T99)</f>
        <v>20.84792626728585</v>
      </c>
      <c r="AD8" s="24">
        <f t="shared" si="2"/>
        <v>99.998031818181815</v>
      </c>
      <c r="AE8" s="29">
        <f t="shared" si="7"/>
        <v>54.1</v>
      </c>
      <c r="AF8" s="13">
        <f t="shared" si="8"/>
        <v>173.12000000000248</v>
      </c>
      <c r="AG8" s="13">
        <f t="shared" si="9"/>
        <v>3.1102500000000646</v>
      </c>
      <c r="AH8" s="29">
        <f t="shared" si="10"/>
        <v>45.240000000010291</v>
      </c>
      <c r="AI8" s="13">
        <f t="shared" si="11"/>
        <v>124.41000000000258</v>
      </c>
    </row>
    <row r="9" spans="1:45" ht="20.100000000000001" customHeight="1" x14ac:dyDescent="0.25">
      <c r="A9" s="1"/>
      <c r="B9" s="9" t="s">
        <v>27</v>
      </c>
      <c r="C9" s="10">
        <f>C7-C8</f>
        <v>50</v>
      </c>
      <c r="D9" s="5"/>
      <c r="E9" s="52"/>
      <c r="F9" s="36">
        <v>150</v>
      </c>
      <c r="G9" s="34">
        <v>223</v>
      </c>
      <c r="H9" s="34">
        <v>415.65</v>
      </c>
      <c r="I9" s="44">
        <f t="shared" si="0"/>
        <v>2.5</v>
      </c>
      <c r="J9" s="44">
        <f t="shared" si="3"/>
        <v>54.1</v>
      </c>
      <c r="K9" s="44">
        <f t="shared" si="4"/>
        <v>74.792626728110605</v>
      </c>
      <c r="L9" s="44"/>
      <c r="M9" s="34">
        <v>5.34</v>
      </c>
      <c r="N9" s="34"/>
      <c r="O9" s="34"/>
      <c r="P9" s="34">
        <v>427.45</v>
      </c>
      <c r="Q9" s="44">
        <f t="shared" si="12"/>
        <v>0.99999999999965894</v>
      </c>
      <c r="R9" s="44"/>
      <c r="S9" s="44">
        <f t="shared" si="13"/>
        <v>22.619999999992285</v>
      </c>
      <c r="T9" s="48">
        <f t="shared" si="5"/>
        <v>10.423963133636997</v>
      </c>
      <c r="U9" s="55"/>
      <c r="V9" s="32">
        <f t="shared" si="6"/>
        <v>99.997605381165926</v>
      </c>
      <c r="W9" s="99"/>
      <c r="X9" s="93"/>
      <c r="Y9" s="26">
        <v>150</v>
      </c>
      <c r="Z9" s="28">
        <f t="shared" si="1"/>
        <v>223</v>
      </c>
      <c r="AA9" s="44">
        <f t="shared" ref="AA9:AA22" si="14">AVERAGE(K9,K33,K69)</f>
        <v>74.792626728110605</v>
      </c>
      <c r="AB9" s="24" t="e">
        <f t="shared" ref="AB9:AB22" si="15">AVERAGE(O9,O33,O69)</f>
        <v>#DIV/0!</v>
      </c>
      <c r="AC9" s="44">
        <f t="shared" ref="AC9:AC22" si="16">AVERAGE(T9,T33,T69)</f>
        <v>10.423963133636997</v>
      </c>
      <c r="AD9" s="24">
        <f t="shared" si="2"/>
        <v>99.997605381165926</v>
      </c>
      <c r="AE9" s="29">
        <f t="shared" si="7"/>
        <v>54.1</v>
      </c>
      <c r="AF9" s="13">
        <f t="shared" si="8"/>
        <v>227.22000000000247</v>
      </c>
      <c r="AG9" s="13">
        <f t="shared" si="9"/>
        <v>3.6757499999998715</v>
      </c>
      <c r="AH9" s="29">
        <f t="shared" si="10"/>
        <v>22.619999999992285</v>
      </c>
      <c r="AI9" s="13">
        <f t="shared" si="11"/>
        <v>147.02999999999486</v>
      </c>
    </row>
    <row r="10" spans="1:45" ht="20.100000000000001" customHeight="1" x14ac:dyDescent="0.25">
      <c r="A10" s="1"/>
      <c r="B10" s="6"/>
      <c r="C10" s="7"/>
      <c r="D10" s="5"/>
      <c r="E10" s="52"/>
      <c r="F10" s="36">
        <v>180</v>
      </c>
      <c r="G10" s="34">
        <v>227</v>
      </c>
      <c r="H10" s="34">
        <v>415.5</v>
      </c>
      <c r="I10" s="44">
        <f t="shared" si="0"/>
        <v>1.4999999999997726</v>
      </c>
      <c r="J10" s="44">
        <f t="shared" si="3"/>
        <v>32.459999999995084</v>
      </c>
      <c r="K10" s="44">
        <f t="shared" si="4"/>
        <v>44.875576036859563</v>
      </c>
      <c r="L10" s="44"/>
      <c r="M10" s="34">
        <v>6.3</v>
      </c>
      <c r="N10" s="34"/>
      <c r="O10" s="34"/>
      <c r="P10" s="34">
        <v>427.9</v>
      </c>
      <c r="Q10" s="44">
        <f t="shared" si="12"/>
        <v>4.4999999999998863</v>
      </c>
      <c r="R10" s="44"/>
      <c r="S10" s="44">
        <f t="shared" si="13"/>
        <v>101.78999999999743</v>
      </c>
      <c r="T10" s="48">
        <f t="shared" si="5"/>
        <v>46.907834101381304</v>
      </c>
      <c r="U10" s="55"/>
      <c r="V10" s="32">
        <f t="shared" si="6"/>
        <v>99.997224669603526</v>
      </c>
      <c r="W10" s="99"/>
      <c r="X10" s="93"/>
      <c r="Y10" s="26">
        <v>180</v>
      </c>
      <c r="Z10" s="28">
        <f t="shared" si="1"/>
        <v>227</v>
      </c>
      <c r="AA10" s="44">
        <f t="shared" si="14"/>
        <v>44.875576036859563</v>
      </c>
      <c r="AB10" s="24" t="e">
        <f t="shared" si="15"/>
        <v>#DIV/0!</v>
      </c>
      <c r="AC10" s="44">
        <f t="shared" si="16"/>
        <v>46.907834101381304</v>
      </c>
      <c r="AD10" s="24">
        <f t="shared" si="2"/>
        <v>99.997224669603526</v>
      </c>
      <c r="AE10" s="29">
        <f t="shared" si="7"/>
        <v>32.459999999995084</v>
      </c>
      <c r="AF10" s="13">
        <f t="shared" si="8"/>
        <v>259.67999999999756</v>
      </c>
      <c r="AG10" s="13">
        <f t="shared" si="9"/>
        <v>6.2204999999998076</v>
      </c>
      <c r="AH10" s="29">
        <f t="shared" si="10"/>
        <v>101.78999999999743</v>
      </c>
      <c r="AI10" s="13">
        <f t="shared" si="11"/>
        <v>248.81999999999229</v>
      </c>
    </row>
    <row r="11" spans="1:45" ht="20.100000000000001" customHeight="1" x14ac:dyDescent="0.25">
      <c r="A11" s="1"/>
      <c r="B11" s="9" t="s">
        <v>0</v>
      </c>
      <c r="C11" s="10">
        <v>21.64</v>
      </c>
      <c r="D11" s="5"/>
      <c r="E11" s="52"/>
      <c r="F11" s="36">
        <v>210</v>
      </c>
      <c r="G11" s="34">
        <v>230</v>
      </c>
      <c r="H11" s="34">
        <v>415.12</v>
      </c>
      <c r="I11" s="44">
        <f t="shared" si="0"/>
        <v>3.7999999999999545</v>
      </c>
      <c r="J11" s="44">
        <f t="shared" si="3"/>
        <v>82.231999999999019</v>
      </c>
      <c r="K11" s="44">
        <f t="shared" si="4"/>
        <v>113.68479262672675</v>
      </c>
      <c r="L11" s="44"/>
      <c r="M11" s="34">
        <v>7.64</v>
      </c>
      <c r="N11" s="34"/>
      <c r="O11" s="34"/>
      <c r="P11" s="34">
        <v>428.15</v>
      </c>
      <c r="Q11" s="44">
        <f t="shared" si="12"/>
        <v>2.5</v>
      </c>
      <c r="R11" s="44"/>
      <c r="S11" s="44">
        <f t="shared" si="13"/>
        <v>56.550000000000004</v>
      </c>
      <c r="T11" s="48">
        <f t="shared" si="5"/>
        <v>26.059907834101384</v>
      </c>
      <c r="U11" s="55"/>
      <c r="V11" s="32">
        <f t="shared" si="6"/>
        <v>99.996678260869558</v>
      </c>
      <c r="W11" s="99"/>
      <c r="X11" s="93"/>
      <c r="Y11" s="26">
        <v>210</v>
      </c>
      <c r="Z11" s="28">
        <f t="shared" si="1"/>
        <v>230</v>
      </c>
      <c r="AA11" s="44">
        <f t="shared" si="14"/>
        <v>113.68479262672675</v>
      </c>
      <c r="AB11" s="24" t="e">
        <f t="shared" si="15"/>
        <v>#DIV/0!</v>
      </c>
      <c r="AC11" s="44">
        <f t="shared" si="16"/>
        <v>26.059907834101384</v>
      </c>
      <c r="AD11" s="24">
        <f t="shared" si="2"/>
        <v>99.996678260869558</v>
      </c>
      <c r="AE11" s="29">
        <f t="shared" si="7"/>
        <v>82.231999999999019</v>
      </c>
      <c r="AF11" s="13">
        <f t="shared" si="8"/>
        <v>341.91199999999657</v>
      </c>
      <c r="AG11" s="13">
        <f t="shared" si="9"/>
        <v>7.6342499999998061</v>
      </c>
      <c r="AH11" s="29">
        <f t="shared" si="10"/>
        <v>56.550000000000004</v>
      </c>
      <c r="AI11" s="13">
        <f t="shared" si="11"/>
        <v>305.36999999999227</v>
      </c>
    </row>
    <row r="12" spans="1:45" ht="20.100000000000001" customHeight="1" x14ac:dyDescent="0.25">
      <c r="A12" s="1"/>
      <c r="B12" s="9" t="s">
        <v>1</v>
      </c>
      <c r="C12" s="10">
        <v>22.62</v>
      </c>
      <c r="D12" s="5"/>
      <c r="E12" s="52"/>
      <c r="F12" s="36">
        <v>240</v>
      </c>
      <c r="G12" s="34">
        <v>236</v>
      </c>
      <c r="H12" s="34">
        <v>414.8</v>
      </c>
      <c r="I12" s="44">
        <f t="shared" si="0"/>
        <v>3.1999999999999318</v>
      </c>
      <c r="J12" s="44">
        <f t="shared" si="3"/>
        <v>69.247999999998527</v>
      </c>
      <c r="K12" s="44">
        <f t="shared" si="4"/>
        <v>95.734562211979537</v>
      </c>
      <c r="L12" s="44"/>
      <c r="M12" s="34">
        <v>10.51</v>
      </c>
      <c r="N12" s="34"/>
      <c r="O12" s="34"/>
      <c r="P12" s="34">
        <v>428.25</v>
      </c>
      <c r="Q12" s="44">
        <f t="shared" si="12"/>
        <v>1.0000000000002274</v>
      </c>
      <c r="R12" s="44"/>
      <c r="S12" s="44">
        <f t="shared" si="13"/>
        <v>22.620000000005145</v>
      </c>
      <c r="T12" s="48">
        <f t="shared" si="5"/>
        <v>10.423963133642925</v>
      </c>
      <c r="U12" s="55"/>
      <c r="V12" s="32">
        <f t="shared" si="6"/>
        <v>99.995546610169498</v>
      </c>
      <c r="W12" s="99"/>
      <c r="X12" s="93"/>
      <c r="Y12" s="26">
        <v>240</v>
      </c>
      <c r="Z12" s="28">
        <f t="shared" si="1"/>
        <v>236</v>
      </c>
      <c r="AA12" s="44">
        <f t="shared" si="14"/>
        <v>95.734562211979537</v>
      </c>
      <c r="AB12" s="24" t="e">
        <f t="shared" si="15"/>
        <v>#DIV/0!</v>
      </c>
      <c r="AC12" s="44">
        <f t="shared" si="16"/>
        <v>10.423963133642925</v>
      </c>
      <c r="AD12" s="24">
        <f t="shared" si="2"/>
        <v>99.995546610169498</v>
      </c>
      <c r="AE12" s="29">
        <f t="shared" si="7"/>
        <v>69.247999999998527</v>
      </c>
      <c r="AF12" s="13">
        <f t="shared" si="8"/>
        <v>411.15999999999508</v>
      </c>
      <c r="AG12" s="13">
        <f t="shared" si="9"/>
        <v>8.1997499999999341</v>
      </c>
      <c r="AH12" s="29">
        <f t="shared" si="10"/>
        <v>22.620000000005145</v>
      </c>
      <c r="AI12" s="13">
        <f t="shared" si="11"/>
        <v>327.98999999999739</v>
      </c>
    </row>
    <row r="13" spans="1:45" ht="20.100000000000001" customHeight="1" x14ac:dyDescent="0.25">
      <c r="A13" s="1"/>
      <c r="B13" s="6"/>
      <c r="C13" s="7"/>
      <c r="D13" s="5"/>
      <c r="E13" s="52"/>
      <c r="F13" s="36">
        <v>270</v>
      </c>
      <c r="G13" s="34">
        <v>237</v>
      </c>
      <c r="H13" s="34">
        <v>414.7</v>
      </c>
      <c r="I13" s="44">
        <f t="shared" si="0"/>
        <v>1.0000000000002274</v>
      </c>
      <c r="J13" s="44">
        <f t="shared" si="3"/>
        <v>21.640000000004921</v>
      </c>
      <c r="K13" s="44">
        <f t="shared" si="4"/>
        <v>29.917050691251045</v>
      </c>
      <c r="L13" s="44"/>
      <c r="M13" s="34">
        <v>11.46</v>
      </c>
      <c r="N13" s="34"/>
      <c r="O13" s="34"/>
      <c r="P13" s="34">
        <v>428.3</v>
      </c>
      <c r="Q13" s="44">
        <f t="shared" si="12"/>
        <v>0.50000000000011369</v>
      </c>
      <c r="R13" s="44"/>
      <c r="S13" s="44">
        <f t="shared" si="13"/>
        <v>11.310000000002573</v>
      </c>
      <c r="T13" s="48">
        <f t="shared" si="5"/>
        <v>5.2119815668214624</v>
      </c>
      <c r="U13" s="55"/>
      <c r="V13" s="32">
        <f t="shared" si="6"/>
        <v>99.995164556962024</v>
      </c>
      <c r="W13" s="99"/>
      <c r="X13" s="93"/>
      <c r="Y13" s="26">
        <v>270</v>
      </c>
      <c r="Z13" s="28">
        <f t="shared" si="1"/>
        <v>237</v>
      </c>
      <c r="AA13" s="44">
        <f t="shared" si="14"/>
        <v>29.917050691251045</v>
      </c>
      <c r="AB13" s="24" t="e">
        <f t="shared" si="15"/>
        <v>#DIV/0!</v>
      </c>
      <c r="AC13" s="44">
        <f t="shared" si="16"/>
        <v>5.2119815668214624</v>
      </c>
      <c r="AD13" s="24">
        <f t="shared" si="2"/>
        <v>99.995164556962024</v>
      </c>
      <c r="AE13" s="29">
        <f t="shared" si="7"/>
        <v>21.640000000004921</v>
      </c>
      <c r="AF13" s="13">
        <f t="shared" si="8"/>
        <v>432.8</v>
      </c>
      <c r="AG13" s="13">
        <f t="shared" si="9"/>
        <v>8.4824999999999982</v>
      </c>
      <c r="AH13" s="29">
        <f t="shared" si="10"/>
        <v>11.310000000002573</v>
      </c>
      <c r="AI13" s="13">
        <f t="shared" si="11"/>
        <v>339.29999999999995</v>
      </c>
    </row>
    <row r="14" spans="1:45" ht="20.100000000000001" customHeight="1" x14ac:dyDescent="0.25">
      <c r="A14" s="1"/>
      <c r="B14" s="9" t="s">
        <v>3</v>
      </c>
      <c r="C14" s="10">
        <v>600</v>
      </c>
      <c r="D14" s="5"/>
      <c r="E14" s="52"/>
      <c r="F14" s="36">
        <v>300</v>
      </c>
      <c r="G14" s="34">
        <v>243</v>
      </c>
      <c r="H14" s="34">
        <v>414.45</v>
      </c>
      <c r="I14" s="44">
        <f t="shared" si="0"/>
        <v>2.5</v>
      </c>
      <c r="J14" s="44">
        <f t="shared" si="3"/>
        <v>54.1</v>
      </c>
      <c r="K14" s="44">
        <f t="shared" si="4"/>
        <v>74.792626728110605</v>
      </c>
      <c r="L14" s="44"/>
      <c r="M14" s="34">
        <v>14.27</v>
      </c>
      <c r="N14" s="34"/>
      <c r="O14" s="34"/>
      <c r="P14" s="34">
        <v>428.8</v>
      </c>
      <c r="Q14" s="44">
        <f t="shared" si="12"/>
        <v>5</v>
      </c>
      <c r="R14" s="44"/>
      <c r="S14" s="44">
        <f t="shared" si="13"/>
        <v>113.10000000000001</v>
      </c>
      <c r="T14" s="48">
        <f t="shared" si="5"/>
        <v>52.119815668202769</v>
      </c>
      <c r="U14" s="55"/>
      <c r="V14" s="32">
        <f t="shared" si="6"/>
        <v>99.994127572016453</v>
      </c>
      <c r="W14" s="99"/>
      <c r="X14" s="93"/>
      <c r="Y14" s="26">
        <v>300</v>
      </c>
      <c r="Z14" s="28">
        <f t="shared" si="1"/>
        <v>243</v>
      </c>
      <c r="AA14" s="44">
        <f t="shared" si="14"/>
        <v>74.792626728110605</v>
      </c>
      <c r="AB14" s="24" t="e">
        <f t="shared" si="15"/>
        <v>#DIV/0!</v>
      </c>
      <c r="AC14" s="44">
        <f t="shared" si="16"/>
        <v>52.119815668202769</v>
      </c>
      <c r="AD14" s="24">
        <f t="shared" si="2"/>
        <v>99.994127572016453</v>
      </c>
      <c r="AE14" s="29">
        <f t="shared" si="7"/>
        <v>54.1</v>
      </c>
      <c r="AF14" s="13">
        <f t="shared" si="8"/>
        <v>486.90000000000003</v>
      </c>
      <c r="AG14" s="13">
        <f t="shared" si="9"/>
        <v>11.309999999999999</v>
      </c>
      <c r="AH14" s="29">
        <f t="shared" si="10"/>
        <v>113.10000000000001</v>
      </c>
      <c r="AI14" s="13">
        <f t="shared" si="11"/>
        <v>452.4</v>
      </c>
    </row>
    <row r="15" spans="1:45" ht="20.100000000000001" customHeight="1" x14ac:dyDescent="0.25">
      <c r="A15" s="1"/>
      <c r="B15" s="9" t="s">
        <v>4</v>
      </c>
      <c r="C15" s="10">
        <v>600</v>
      </c>
      <c r="D15" s="5"/>
      <c r="E15" s="52"/>
      <c r="F15" s="75">
        <v>330</v>
      </c>
      <c r="G15" s="76">
        <v>248</v>
      </c>
      <c r="H15" s="76">
        <v>414.3</v>
      </c>
      <c r="I15" s="77">
        <f t="shared" si="0"/>
        <v>1.4999999999997726</v>
      </c>
      <c r="J15" s="77">
        <f t="shared" si="3"/>
        <v>32.459999999995084</v>
      </c>
      <c r="K15" s="77">
        <f t="shared" si="4"/>
        <v>44.875576036859563</v>
      </c>
      <c r="L15" s="77"/>
      <c r="M15" s="76">
        <v>16</v>
      </c>
      <c r="N15" s="76"/>
      <c r="O15" s="76"/>
      <c r="P15" s="76">
        <v>429</v>
      </c>
      <c r="Q15" s="77">
        <f t="shared" si="12"/>
        <v>1.9999999999998863</v>
      </c>
      <c r="R15" s="77"/>
      <c r="S15" s="77">
        <f t="shared" si="13"/>
        <v>45.23999999999743</v>
      </c>
      <c r="T15" s="48">
        <f t="shared" si="5"/>
        <v>20.84792626727992</v>
      </c>
      <c r="U15" s="55"/>
      <c r="V15" s="32">
        <f t="shared" si="6"/>
        <v>99.99354838709678</v>
      </c>
      <c r="W15" s="99"/>
      <c r="X15" s="93"/>
      <c r="Y15" s="26">
        <v>330</v>
      </c>
      <c r="Z15" s="28">
        <f t="shared" si="1"/>
        <v>248</v>
      </c>
      <c r="AA15" s="44">
        <f t="shared" si="14"/>
        <v>44.875576036859563</v>
      </c>
      <c r="AB15" s="24" t="e">
        <f t="shared" si="15"/>
        <v>#DIV/0!</v>
      </c>
      <c r="AC15" s="44">
        <f t="shared" si="16"/>
        <v>20.84792626727992</v>
      </c>
      <c r="AD15" s="24">
        <f t="shared" si="2"/>
        <v>99.99354838709678</v>
      </c>
      <c r="AE15" s="29">
        <f t="shared" si="7"/>
        <v>32.459999999995084</v>
      </c>
      <c r="AF15" s="13">
        <f t="shared" si="8"/>
        <v>519.35999999999513</v>
      </c>
      <c r="AG15" s="13">
        <f t="shared" si="9"/>
        <v>12.440999999999935</v>
      </c>
      <c r="AH15" s="29">
        <f t="shared" si="10"/>
        <v>45.23999999999743</v>
      </c>
      <c r="AI15" s="13">
        <f t="shared" si="11"/>
        <v>497.63999999999743</v>
      </c>
    </row>
    <row r="16" spans="1:45" ht="20.100000000000001" customHeight="1" x14ac:dyDescent="0.25">
      <c r="A16" s="1"/>
      <c r="B16" s="6"/>
      <c r="C16" s="7"/>
      <c r="D16" s="5"/>
      <c r="E16" s="53"/>
      <c r="F16" s="36">
        <v>360</v>
      </c>
      <c r="G16" s="34">
        <v>253</v>
      </c>
      <c r="H16" s="34">
        <v>414</v>
      </c>
      <c r="I16" s="50">
        <f t="shared" si="0"/>
        <v>3.0000000000001137</v>
      </c>
      <c r="J16" s="50">
        <f t="shared" si="3"/>
        <v>64.92000000000246</v>
      </c>
      <c r="K16" s="50">
        <f t="shared" si="4"/>
        <v>89.751152073736122</v>
      </c>
      <c r="L16" s="50"/>
      <c r="M16" s="34">
        <v>18.25</v>
      </c>
      <c r="N16" s="34"/>
      <c r="O16" s="34"/>
      <c r="P16" s="34">
        <v>429.2</v>
      </c>
      <c r="Q16" s="50">
        <f t="shared" si="12"/>
        <v>1.9999999999998863</v>
      </c>
      <c r="R16" s="50"/>
      <c r="S16" s="50">
        <f t="shared" si="13"/>
        <v>45.23999999999743</v>
      </c>
      <c r="T16" s="48">
        <f t="shared" si="5"/>
        <v>20.84792626727992</v>
      </c>
      <c r="U16" s="55"/>
      <c r="V16" s="32">
        <f t="shared" si="6"/>
        <v>99.992786561264822</v>
      </c>
      <c r="W16" s="99"/>
      <c r="X16" s="93"/>
      <c r="Y16" s="26">
        <v>360</v>
      </c>
      <c r="Z16" s="28">
        <f t="shared" si="1"/>
        <v>253</v>
      </c>
      <c r="AA16" s="44">
        <f t="shared" si="14"/>
        <v>89.751152073736122</v>
      </c>
      <c r="AB16" s="24" t="e">
        <f t="shared" si="15"/>
        <v>#DIV/0!</v>
      </c>
      <c r="AC16" s="44">
        <f t="shared" si="16"/>
        <v>20.84792626727992</v>
      </c>
      <c r="AD16" s="101">
        <f t="shared" si="2"/>
        <v>99.992786561264822</v>
      </c>
      <c r="AE16" s="104"/>
      <c r="AF16" s="15"/>
      <c r="AG16" s="15"/>
      <c r="AH16" s="104"/>
      <c r="AI16" s="15"/>
    </row>
    <row r="17" spans="1:41" ht="20.100000000000001" customHeight="1" x14ac:dyDescent="0.25">
      <c r="A17" s="1"/>
      <c r="B17" s="9" t="s">
        <v>5</v>
      </c>
      <c r="C17" s="10">
        <v>130</v>
      </c>
      <c r="D17" s="5"/>
      <c r="E17" s="78"/>
      <c r="F17" s="79"/>
      <c r="G17" s="80"/>
      <c r="H17" s="80"/>
      <c r="I17" s="81"/>
      <c r="J17" s="81"/>
      <c r="K17" s="81"/>
      <c r="L17" s="81"/>
      <c r="M17" s="80"/>
      <c r="N17" s="80"/>
      <c r="O17" s="80"/>
      <c r="P17" s="80"/>
      <c r="Q17" s="81"/>
      <c r="R17" s="81"/>
      <c r="S17" s="81"/>
      <c r="T17" s="50">
        <f>AVERAGE(T5:T16)</f>
        <v>20.847926267280908</v>
      </c>
      <c r="U17" s="55"/>
      <c r="V17" s="105"/>
      <c r="W17" s="99"/>
      <c r="X17" s="93"/>
      <c r="Y17" s="26">
        <v>390</v>
      </c>
      <c r="Z17" s="28" t="e">
        <f t="shared" si="1"/>
        <v>#DIV/0!</v>
      </c>
      <c r="AA17" s="44" t="e">
        <f t="shared" si="14"/>
        <v>#DIV/0!</v>
      </c>
      <c r="AB17" s="24" t="e">
        <f t="shared" si="15"/>
        <v>#DIV/0!</v>
      </c>
      <c r="AC17" s="44">
        <f t="shared" si="16"/>
        <v>20.847926267280908</v>
      </c>
      <c r="AD17" s="101" t="e">
        <f t="shared" si="2"/>
        <v>#DIV/0!</v>
      </c>
      <c r="AE17" s="104"/>
      <c r="AF17" s="15"/>
      <c r="AG17" s="15"/>
      <c r="AH17" s="104"/>
      <c r="AI17" s="15"/>
    </row>
    <row r="18" spans="1:41" ht="20.100000000000001" customHeight="1" x14ac:dyDescent="0.25">
      <c r="A18" s="1"/>
      <c r="B18" s="9" t="s">
        <v>6</v>
      </c>
      <c r="C18" s="10">
        <v>130</v>
      </c>
      <c r="D18" s="5"/>
      <c r="E18" s="78"/>
      <c r="F18" s="79"/>
      <c r="G18" s="80"/>
      <c r="H18" s="80"/>
      <c r="I18" s="81"/>
      <c r="J18" s="81"/>
      <c r="K18" s="81"/>
      <c r="L18" s="81"/>
      <c r="M18" s="80"/>
      <c r="N18" s="80"/>
      <c r="O18" s="80"/>
      <c r="P18" s="80"/>
      <c r="Q18" s="81"/>
      <c r="R18" s="81"/>
      <c r="S18" s="81"/>
      <c r="T18" s="81"/>
      <c r="U18" s="64"/>
      <c r="V18" s="33"/>
      <c r="W18" s="99"/>
      <c r="X18" s="93"/>
      <c r="Y18" s="26">
        <v>420</v>
      </c>
      <c r="Z18" s="28" t="e">
        <f t="shared" si="1"/>
        <v>#DIV/0!</v>
      </c>
      <c r="AA18" s="44" t="e">
        <f t="shared" si="14"/>
        <v>#DIV/0!</v>
      </c>
      <c r="AB18" s="24" t="e">
        <f t="shared" si="15"/>
        <v>#DIV/0!</v>
      </c>
      <c r="AC18" s="44" t="e">
        <f t="shared" si="16"/>
        <v>#DIV/0!</v>
      </c>
      <c r="AD18" s="101" t="e">
        <f t="shared" si="2"/>
        <v>#DIV/0!</v>
      </c>
      <c r="AE18" s="104"/>
      <c r="AF18" s="15"/>
      <c r="AG18" s="15"/>
      <c r="AH18" s="104"/>
      <c r="AI18" s="15"/>
    </row>
    <row r="19" spans="1:41" ht="20.100000000000001" customHeight="1" x14ac:dyDescent="0.2">
      <c r="A19" s="1"/>
      <c r="B19" s="1"/>
      <c r="C19" s="1"/>
      <c r="D19" s="5"/>
      <c r="E19" s="78"/>
      <c r="F19" s="79"/>
      <c r="G19" s="80"/>
      <c r="H19" s="80"/>
      <c r="I19" s="81"/>
      <c r="J19" s="81"/>
      <c r="K19" s="81"/>
      <c r="L19" s="81"/>
      <c r="M19" s="80"/>
      <c r="N19" s="80"/>
      <c r="O19" s="80"/>
      <c r="P19" s="80"/>
      <c r="Q19" s="81"/>
      <c r="R19" s="81"/>
      <c r="S19" s="81"/>
      <c r="T19" s="81"/>
      <c r="U19" s="64"/>
      <c r="V19" s="33"/>
      <c r="W19" s="99"/>
      <c r="X19" s="93"/>
      <c r="Y19" s="26">
        <v>450</v>
      </c>
      <c r="Z19" s="28" t="e">
        <f t="shared" si="1"/>
        <v>#DIV/0!</v>
      </c>
      <c r="AA19" s="44" t="e">
        <f t="shared" si="14"/>
        <v>#DIV/0!</v>
      </c>
      <c r="AB19" s="24" t="e">
        <f t="shared" si="15"/>
        <v>#DIV/0!</v>
      </c>
      <c r="AC19" s="44" t="e">
        <f t="shared" si="16"/>
        <v>#DIV/0!</v>
      </c>
      <c r="AD19" s="101" t="e">
        <f t="shared" si="2"/>
        <v>#DIV/0!</v>
      </c>
      <c r="AE19" s="104"/>
      <c r="AF19" s="15"/>
      <c r="AG19" s="15"/>
      <c r="AH19" s="104"/>
      <c r="AI19" s="15"/>
    </row>
    <row r="20" spans="1:41" ht="20.100000000000001" customHeight="1" x14ac:dyDescent="0.2">
      <c r="A20" s="1"/>
      <c r="B20" s="90" t="s">
        <v>14</v>
      </c>
      <c r="C20" s="13" t="s">
        <v>47</v>
      </c>
      <c r="D20" s="5"/>
      <c r="E20" s="78"/>
      <c r="F20" s="79"/>
      <c r="G20" s="80"/>
      <c r="H20" s="80"/>
      <c r="I20" s="81"/>
      <c r="J20" s="81"/>
      <c r="K20" s="81"/>
      <c r="L20" s="81"/>
      <c r="M20" s="80"/>
      <c r="N20" s="80"/>
      <c r="O20" s="80"/>
      <c r="P20" s="80"/>
      <c r="Q20" s="81"/>
      <c r="R20" s="81"/>
      <c r="S20" s="81"/>
      <c r="T20" s="81"/>
      <c r="U20" s="64"/>
      <c r="V20" s="33"/>
      <c r="W20" s="99"/>
      <c r="X20" s="93"/>
      <c r="Y20" s="26">
        <v>480</v>
      </c>
      <c r="Z20" s="28" t="e">
        <f t="shared" si="1"/>
        <v>#DIV/0!</v>
      </c>
      <c r="AA20" s="44" t="e">
        <f t="shared" si="14"/>
        <v>#DIV/0!</v>
      </c>
      <c r="AB20" s="24" t="e">
        <f t="shared" si="15"/>
        <v>#DIV/0!</v>
      </c>
      <c r="AC20" s="44" t="e">
        <f t="shared" si="16"/>
        <v>#DIV/0!</v>
      </c>
      <c r="AD20" s="101" t="e">
        <f t="shared" si="2"/>
        <v>#DIV/0!</v>
      </c>
      <c r="AE20" s="104"/>
      <c r="AF20" s="15"/>
      <c r="AG20" s="15"/>
      <c r="AH20" s="104"/>
      <c r="AI20" s="15"/>
    </row>
    <row r="21" spans="1:41" ht="20.100000000000001" customHeight="1" x14ac:dyDescent="0.2">
      <c r="A21" s="1"/>
      <c r="B21" s="90"/>
      <c r="C21" s="13">
        <v>200</v>
      </c>
      <c r="D21" s="5"/>
      <c r="E21" s="78"/>
      <c r="F21" s="79"/>
      <c r="G21" s="80"/>
      <c r="H21" s="80"/>
      <c r="I21" s="81"/>
      <c r="J21" s="81"/>
      <c r="K21" s="81"/>
      <c r="L21" s="81"/>
      <c r="M21" s="80"/>
      <c r="N21" s="80"/>
      <c r="O21" s="80"/>
      <c r="P21" s="80"/>
      <c r="Q21" s="81"/>
      <c r="R21" s="81"/>
      <c r="S21" s="81"/>
      <c r="T21" s="81"/>
      <c r="U21" s="64"/>
      <c r="V21" s="33"/>
      <c r="W21" s="99"/>
      <c r="X21" s="93"/>
      <c r="Y21" s="26">
        <v>510</v>
      </c>
      <c r="Z21" s="28" t="e">
        <f t="shared" si="1"/>
        <v>#DIV/0!</v>
      </c>
      <c r="AA21" s="44" t="e">
        <f t="shared" si="14"/>
        <v>#DIV/0!</v>
      </c>
      <c r="AB21" s="24" t="e">
        <f t="shared" si="15"/>
        <v>#DIV/0!</v>
      </c>
      <c r="AC21" s="44" t="e">
        <f t="shared" si="16"/>
        <v>#DIV/0!</v>
      </c>
      <c r="AD21" s="101" t="e">
        <f t="shared" si="2"/>
        <v>#DIV/0!</v>
      </c>
      <c r="AE21" s="104"/>
      <c r="AF21" s="15"/>
      <c r="AG21" s="15"/>
      <c r="AH21" s="104"/>
      <c r="AI21" s="15"/>
    </row>
    <row r="22" spans="1:41" ht="20.100000000000001" customHeight="1" x14ac:dyDescent="0.2">
      <c r="A22" s="1"/>
      <c r="B22" s="1"/>
      <c r="C22" s="15"/>
      <c r="D22" s="5"/>
      <c r="E22" s="78"/>
      <c r="F22" s="79"/>
      <c r="G22" s="80"/>
      <c r="H22" s="80"/>
      <c r="I22" s="81"/>
      <c r="J22" s="81"/>
      <c r="K22" s="81"/>
      <c r="L22" s="81"/>
      <c r="M22" s="80"/>
      <c r="N22" s="80"/>
      <c r="O22" s="80"/>
      <c r="P22" s="80"/>
      <c r="Q22" s="81"/>
      <c r="R22" s="81"/>
      <c r="S22" s="81"/>
      <c r="T22" s="81"/>
      <c r="U22" s="65"/>
      <c r="V22" s="33"/>
      <c r="W22" s="99"/>
      <c r="X22" s="93"/>
      <c r="Y22" s="26">
        <v>540</v>
      </c>
      <c r="Z22" s="28" t="e">
        <f t="shared" si="1"/>
        <v>#DIV/0!</v>
      </c>
      <c r="AA22" s="44" t="e">
        <f t="shared" si="14"/>
        <v>#DIV/0!</v>
      </c>
      <c r="AB22" s="24" t="e">
        <f t="shared" si="15"/>
        <v>#DIV/0!</v>
      </c>
      <c r="AC22" s="44" t="e">
        <f t="shared" si="16"/>
        <v>#DIV/0!</v>
      </c>
      <c r="AD22" s="101" t="e">
        <f t="shared" si="2"/>
        <v>#DIV/0!</v>
      </c>
      <c r="AE22" s="104"/>
      <c r="AF22" s="15"/>
      <c r="AG22" s="15"/>
      <c r="AH22" s="104"/>
      <c r="AI22" s="15"/>
    </row>
    <row r="23" spans="1:41" ht="20.100000000000001" customHeight="1" x14ac:dyDescent="0.25">
      <c r="A23" s="1"/>
      <c r="B23" s="91" t="s">
        <v>30</v>
      </c>
      <c r="C23" s="23">
        <v>4000</v>
      </c>
      <c r="D23" s="5"/>
      <c r="E23" s="78"/>
      <c r="F23" s="79"/>
      <c r="G23" s="82"/>
      <c r="H23" s="82"/>
      <c r="I23" s="81"/>
      <c r="J23" s="81"/>
      <c r="K23" s="81"/>
      <c r="L23" s="82"/>
      <c r="M23" s="82"/>
      <c r="N23" s="80"/>
      <c r="O23" s="80"/>
      <c r="P23" s="82"/>
      <c r="Q23" s="81"/>
      <c r="R23" s="82"/>
      <c r="S23" s="81"/>
      <c r="T23" s="81"/>
      <c r="U23" s="66"/>
      <c r="V23" s="33"/>
      <c r="W23" s="99"/>
      <c r="X23" s="94"/>
      <c r="Y23" s="26">
        <v>570</v>
      </c>
      <c r="Z23" s="25"/>
      <c r="AA23" s="25"/>
      <c r="AB23" s="25"/>
      <c r="AC23" s="25"/>
      <c r="AD23" s="102"/>
      <c r="AE23" s="104"/>
      <c r="AF23" s="15"/>
      <c r="AG23" s="15"/>
      <c r="AH23" s="104"/>
      <c r="AI23" s="15"/>
    </row>
    <row r="24" spans="1:41" ht="20.100000000000001" customHeight="1" x14ac:dyDescent="0.2">
      <c r="A24" s="1"/>
      <c r="B24" s="1"/>
      <c r="C24" s="15"/>
      <c r="D24" s="5"/>
      <c r="E24" s="78"/>
      <c r="F24" s="79"/>
      <c r="G24" s="82"/>
      <c r="H24" s="82"/>
      <c r="I24" s="81"/>
      <c r="J24" s="81"/>
      <c r="K24" s="81"/>
      <c r="L24" s="82"/>
      <c r="M24" s="82"/>
      <c r="N24" s="80"/>
      <c r="O24" s="80"/>
      <c r="P24" s="82"/>
      <c r="Q24" s="81"/>
      <c r="R24" s="82"/>
      <c r="S24" s="81"/>
      <c r="T24" s="81"/>
      <c r="U24" s="66"/>
      <c r="V24" s="33"/>
      <c r="W24" s="99"/>
      <c r="X24" s="95"/>
      <c r="Y24" s="26">
        <v>600</v>
      </c>
      <c r="Z24" s="23"/>
      <c r="AA24" s="23"/>
      <c r="AB24" s="23"/>
      <c r="AC24" s="23"/>
      <c r="AD24" s="103"/>
      <c r="AE24" s="104"/>
      <c r="AF24" s="15"/>
      <c r="AG24" s="15"/>
      <c r="AH24" s="104"/>
      <c r="AI24" s="15"/>
      <c r="AM24" s="3"/>
      <c r="AN24" s="3"/>
      <c r="AO24" s="3"/>
    </row>
    <row r="25" spans="1:41" ht="15.75" x14ac:dyDescent="0.2">
      <c r="A25" s="1"/>
      <c r="B25" s="1"/>
      <c r="C25" s="2"/>
      <c r="D25" s="5"/>
      <c r="E25" s="78"/>
      <c r="F25" s="79"/>
      <c r="G25" s="82"/>
      <c r="H25" s="82"/>
      <c r="I25" s="81"/>
      <c r="J25" s="81"/>
      <c r="K25" s="81"/>
      <c r="L25" s="82"/>
      <c r="M25" s="82"/>
      <c r="N25" s="80"/>
      <c r="O25" s="80"/>
      <c r="P25" s="82"/>
      <c r="Q25" s="81"/>
      <c r="R25" s="82"/>
      <c r="S25" s="81"/>
      <c r="T25" s="81"/>
      <c r="U25" s="66"/>
      <c r="V25" s="33"/>
      <c r="W25" s="99"/>
      <c r="X25" s="95"/>
      <c r="Y25" s="26">
        <v>630</v>
      </c>
      <c r="Z25" s="23"/>
      <c r="AA25" s="23"/>
      <c r="AB25" s="23"/>
      <c r="AC25" s="23"/>
      <c r="AD25" s="103"/>
      <c r="AE25" s="104"/>
      <c r="AF25" s="15"/>
      <c r="AG25" s="15"/>
      <c r="AH25" s="104"/>
      <c r="AI25" s="15"/>
      <c r="AM25" s="3"/>
      <c r="AN25" s="3"/>
      <c r="AO25" s="3"/>
    </row>
    <row r="26" spans="1:41" ht="15.75" x14ac:dyDescent="0.2">
      <c r="A26" s="1"/>
      <c r="B26" s="1"/>
      <c r="C26" s="2"/>
      <c r="D26" s="5"/>
      <c r="E26" s="78"/>
      <c r="F26" s="79"/>
      <c r="G26" s="81"/>
      <c r="H26" s="81"/>
      <c r="I26" s="81"/>
      <c r="J26" s="81"/>
      <c r="K26" s="81"/>
      <c r="L26" s="81"/>
      <c r="M26" s="81"/>
      <c r="N26" s="80"/>
      <c r="O26" s="80"/>
      <c r="P26" s="81"/>
      <c r="Q26" s="81"/>
      <c r="R26" s="81"/>
      <c r="S26" s="81"/>
      <c r="T26" s="81"/>
      <c r="U26" s="67"/>
      <c r="V26" s="33"/>
      <c r="W26" s="99"/>
      <c r="X26" s="94"/>
      <c r="Y26" s="26">
        <v>660</v>
      </c>
      <c r="Z26" s="25"/>
      <c r="AA26" s="25"/>
      <c r="AB26" s="25"/>
      <c r="AC26" s="25"/>
      <c r="AD26" s="102"/>
      <c r="AE26" s="104"/>
      <c r="AF26" s="15"/>
      <c r="AG26" s="15"/>
      <c r="AH26" s="104"/>
      <c r="AI26" s="15"/>
      <c r="AM26" s="3"/>
      <c r="AN26" s="3"/>
      <c r="AO26" s="3"/>
    </row>
    <row r="27" spans="1:41" ht="15.75" x14ac:dyDescent="0.25">
      <c r="A27" s="1"/>
      <c r="B27" s="1"/>
      <c r="C27" s="1"/>
      <c r="D27" s="5"/>
      <c r="E27" s="78"/>
      <c r="F27" s="79"/>
      <c r="G27" s="81"/>
      <c r="H27" s="81"/>
      <c r="I27" s="81"/>
      <c r="J27" s="81"/>
      <c r="K27" s="81"/>
      <c r="L27" s="81"/>
      <c r="M27" s="81"/>
      <c r="N27" s="80"/>
      <c r="O27" s="80"/>
      <c r="P27" s="81"/>
      <c r="Q27" s="81"/>
      <c r="R27" s="81"/>
      <c r="S27" s="81"/>
      <c r="T27" s="81"/>
      <c r="U27" s="68"/>
      <c r="V27" s="33"/>
      <c r="W27" s="99"/>
      <c r="X27" s="94"/>
      <c r="Y27" s="26">
        <v>690</v>
      </c>
      <c r="Z27" s="25"/>
      <c r="AA27" s="25"/>
      <c r="AB27" s="25"/>
      <c r="AC27" s="25"/>
      <c r="AD27" s="102"/>
      <c r="AE27" s="104"/>
      <c r="AF27" s="15"/>
      <c r="AG27" s="15"/>
      <c r="AH27" s="104"/>
      <c r="AI27" s="15"/>
      <c r="AM27" s="3"/>
      <c r="AN27" s="3"/>
      <c r="AO27" s="3"/>
    </row>
    <row r="28" spans="1:41" ht="15.75" x14ac:dyDescent="0.2">
      <c r="A28" s="1"/>
      <c r="B28" s="1"/>
      <c r="C28" s="1"/>
      <c r="D28" s="5"/>
      <c r="E28" s="78"/>
      <c r="F28" s="79"/>
      <c r="G28" s="80"/>
      <c r="H28" s="80"/>
      <c r="I28" s="81"/>
      <c r="J28" s="81"/>
      <c r="K28" s="81"/>
      <c r="L28" s="81"/>
      <c r="M28" s="80"/>
      <c r="N28" s="80"/>
      <c r="O28" s="80"/>
      <c r="P28" s="80"/>
      <c r="Q28" s="81"/>
      <c r="R28" s="81"/>
      <c r="S28" s="81"/>
      <c r="T28" s="81"/>
      <c r="U28" s="65"/>
      <c r="V28" s="33"/>
      <c r="W28" s="99"/>
      <c r="X28" s="94"/>
      <c r="Y28" s="26">
        <v>720</v>
      </c>
      <c r="Z28" s="25"/>
      <c r="AA28" s="25"/>
      <c r="AB28" s="25"/>
      <c r="AC28" s="25"/>
      <c r="AD28" s="102"/>
      <c r="AE28" s="104"/>
      <c r="AF28" s="15"/>
      <c r="AG28" s="15"/>
      <c r="AH28" s="104"/>
      <c r="AI28" s="15"/>
      <c r="AM28" s="3"/>
      <c r="AN28" s="3"/>
      <c r="AO28" s="3"/>
    </row>
    <row r="29" spans="1:41" ht="15.75" x14ac:dyDescent="0.2">
      <c r="A29" s="1"/>
      <c r="B29" s="1"/>
      <c r="C29" s="1"/>
      <c r="D29" s="5"/>
      <c r="E29" s="78"/>
      <c r="F29" s="79"/>
      <c r="G29" s="21"/>
      <c r="H29" s="80"/>
      <c r="I29" s="11"/>
      <c r="J29" s="11"/>
      <c r="K29" s="11"/>
      <c r="L29" s="11"/>
      <c r="M29" s="21"/>
      <c r="N29" s="21"/>
      <c r="O29" s="21"/>
      <c r="P29" s="80"/>
      <c r="Q29" s="81"/>
      <c r="R29" s="11"/>
      <c r="S29" s="81"/>
      <c r="T29" s="81"/>
      <c r="U29" s="69"/>
      <c r="V29" s="33"/>
      <c r="W29" s="99"/>
      <c r="X29" s="94"/>
      <c r="Y29" s="26">
        <v>750</v>
      </c>
      <c r="Z29" s="25"/>
      <c r="AA29" s="25"/>
      <c r="AB29" s="25"/>
      <c r="AC29" s="25"/>
      <c r="AD29" s="102"/>
      <c r="AE29" s="104"/>
      <c r="AF29" s="15"/>
      <c r="AG29" s="15"/>
      <c r="AH29" s="104"/>
      <c r="AI29" s="15"/>
      <c r="AM29" s="3"/>
      <c r="AN29" s="3"/>
      <c r="AO29" s="3"/>
    </row>
    <row r="30" spans="1:41" ht="15.75" x14ac:dyDescent="0.2">
      <c r="A30" s="1"/>
      <c r="B30" s="1"/>
      <c r="C30" s="1"/>
      <c r="D30" s="5"/>
      <c r="E30" s="78"/>
      <c r="F30" s="79"/>
      <c r="G30" s="21"/>
      <c r="H30" s="80"/>
      <c r="I30" s="11"/>
      <c r="J30" s="11"/>
      <c r="K30" s="11"/>
      <c r="L30" s="11"/>
      <c r="M30" s="21"/>
      <c r="N30" s="21"/>
      <c r="O30" s="21"/>
      <c r="P30" s="80"/>
      <c r="Q30" s="81"/>
      <c r="R30" s="11"/>
      <c r="S30" s="81"/>
      <c r="T30" s="81"/>
      <c r="U30" s="69"/>
      <c r="V30" s="33"/>
      <c r="W30" s="99"/>
      <c r="X30" s="94"/>
      <c r="Y30" s="26">
        <v>780</v>
      </c>
      <c r="Z30" s="25"/>
      <c r="AA30" s="25"/>
      <c r="AB30" s="25"/>
      <c r="AC30" s="25"/>
      <c r="AD30" s="102"/>
      <c r="AE30" s="104"/>
      <c r="AF30" s="15"/>
      <c r="AG30" s="15"/>
      <c r="AH30" s="104"/>
      <c r="AI30" s="15"/>
      <c r="AM30" s="3"/>
      <c r="AN30" s="3"/>
      <c r="AO30" s="3"/>
    </row>
    <row r="31" spans="1:41" ht="15.75" x14ac:dyDescent="0.2">
      <c r="A31" s="1"/>
      <c r="B31" s="1"/>
      <c r="C31" s="1"/>
      <c r="D31" s="5"/>
      <c r="E31" s="78"/>
      <c r="F31" s="79"/>
      <c r="G31" s="21"/>
      <c r="H31" s="80"/>
      <c r="I31" s="11"/>
      <c r="J31" s="11"/>
      <c r="K31" s="11"/>
      <c r="L31" s="11"/>
      <c r="M31" s="21"/>
      <c r="N31" s="21"/>
      <c r="O31" s="21"/>
      <c r="P31" s="80"/>
      <c r="Q31" s="81"/>
      <c r="R31" s="11"/>
      <c r="S31" s="81"/>
      <c r="T31" s="81"/>
      <c r="U31" s="69"/>
      <c r="V31" s="33"/>
      <c r="W31" s="99"/>
      <c r="X31" s="94"/>
      <c r="Y31" s="26">
        <v>810</v>
      </c>
      <c r="Z31" s="25"/>
      <c r="AA31" s="25"/>
      <c r="AB31" s="25"/>
      <c r="AC31" s="25"/>
      <c r="AD31" s="102"/>
      <c r="AE31" s="104"/>
      <c r="AF31" s="15"/>
      <c r="AG31" s="15"/>
      <c r="AH31" s="104"/>
      <c r="AI31" s="15"/>
      <c r="AM31" s="3"/>
      <c r="AN31" s="3"/>
      <c r="AO31" s="3"/>
    </row>
    <row r="32" spans="1:41" ht="15.75" x14ac:dyDescent="0.2">
      <c r="A32" s="1"/>
      <c r="B32" s="1"/>
      <c r="C32" s="1"/>
      <c r="D32" s="5"/>
      <c r="E32" s="78"/>
      <c r="F32" s="79"/>
      <c r="G32" s="21"/>
      <c r="H32" s="80"/>
      <c r="I32" s="11"/>
      <c r="J32" s="11"/>
      <c r="K32" s="11"/>
      <c r="L32" s="11"/>
      <c r="M32" s="21"/>
      <c r="N32" s="21"/>
      <c r="O32" s="21"/>
      <c r="P32" s="80"/>
      <c r="Q32" s="81"/>
      <c r="R32" s="11"/>
      <c r="S32" s="81"/>
      <c r="T32" s="81"/>
      <c r="U32" s="69"/>
      <c r="V32" s="33"/>
      <c r="W32" s="99"/>
      <c r="X32" s="94"/>
      <c r="Y32" s="26">
        <v>840</v>
      </c>
      <c r="Z32" s="25"/>
      <c r="AA32" s="25"/>
      <c r="AB32" s="25"/>
      <c r="AC32" s="25"/>
      <c r="AD32" s="102"/>
      <c r="AE32" s="104"/>
      <c r="AF32" s="15"/>
      <c r="AG32" s="15"/>
      <c r="AH32" s="104"/>
      <c r="AI32" s="15"/>
      <c r="AM32" s="3"/>
      <c r="AN32" s="3"/>
      <c r="AO32" s="3"/>
    </row>
    <row r="33" spans="1:41" ht="15.75" x14ac:dyDescent="0.2">
      <c r="A33" s="1"/>
      <c r="B33" s="1"/>
      <c r="C33" s="1"/>
      <c r="D33" s="5"/>
      <c r="E33" s="78"/>
      <c r="F33" s="79"/>
      <c r="G33" s="21"/>
      <c r="H33" s="80"/>
      <c r="I33" s="11"/>
      <c r="J33" s="11"/>
      <c r="K33" s="11"/>
      <c r="L33" s="11"/>
      <c r="M33" s="21"/>
      <c r="N33" s="21"/>
      <c r="O33" s="21"/>
      <c r="P33" s="80"/>
      <c r="Q33" s="81"/>
      <c r="R33" s="11"/>
      <c r="S33" s="81"/>
      <c r="T33" s="81"/>
      <c r="U33" s="69"/>
      <c r="V33" s="33"/>
      <c r="W33" s="99"/>
      <c r="X33" s="94"/>
      <c r="Y33" s="26">
        <v>870</v>
      </c>
      <c r="Z33" s="25"/>
      <c r="AA33" s="25"/>
      <c r="AB33" s="25"/>
      <c r="AC33" s="25"/>
      <c r="AD33" s="102"/>
      <c r="AE33" s="104"/>
      <c r="AF33" s="15"/>
      <c r="AG33" s="15"/>
      <c r="AH33" s="104"/>
      <c r="AI33" s="15"/>
      <c r="AM33" s="3"/>
      <c r="AN33" s="3"/>
      <c r="AO33" s="3"/>
    </row>
    <row r="34" spans="1:41" ht="15.75" x14ac:dyDescent="0.2">
      <c r="A34" s="1"/>
      <c r="B34" s="1"/>
      <c r="C34" s="1"/>
      <c r="D34" s="5"/>
      <c r="E34" s="78"/>
      <c r="F34" s="79"/>
      <c r="G34" s="21"/>
      <c r="H34" s="80"/>
      <c r="I34" s="11"/>
      <c r="J34" s="11"/>
      <c r="K34" s="11"/>
      <c r="L34" s="11"/>
      <c r="M34" s="21"/>
      <c r="N34" s="21"/>
      <c r="O34" s="21"/>
      <c r="P34" s="80"/>
      <c r="Q34" s="81"/>
      <c r="R34" s="11"/>
      <c r="S34" s="81"/>
      <c r="T34" s="81"/>
      <c r="U34" s="69"/>
      <c r="V34" s="33"/>
      <c r="W34" s="99"/>
      <c r="X34" s="94"/>
      <c r="Y34" s="26">
        <v>900</v>
      </c>
      <c r="Z34" s="25"/>
      <c r="AA34" s="25"/>
      <c r="AB34" s="25"/>
      <c r="AC34" s="25"/>
      <c r="AD34" s="102"/>
      <c r="AE34" s="104"/>
      <c r="AF34" s="15"/>
      <c r="AG34" s="15"/>
      <c r="AH34" s="104"/>
      <c r="AI34" s="15"/>
      <c r="AM34" s="3"/>
      <c r="AN34" s="3"/>
      <c r="AO34" s="3"/>
    </row>
    <row r="35" spans="1:41" ht="15.75" x14ac:dyDescent="0.2">
      <c r="A35" s="1"/>
      <c r="B35" s="1"/>
      <c r="C35" s="1"/>
      <c r="D35" s="5"/>
      <c r="E35" s="78"/>
      <c r="F35" s="79"/>
      <c r="G35" s="21"/>
      <c r="H35" s="80"/>
      <c r="I35" s="11"/>
      <c r="J35" s="11"/>
      <c r="K35" s="11"/>
      <c r="L35" s="11"/>
      <c r="M35" s="21"/>
      <c r="N35" s="21"/>
      <c r="O35" s="21"/>
      <c r="P35" s="80"/>
      <c r="Q35" s="81"/>
      <c r="R35" s="11"/>
      <c r="S35" s="81"/>
      <c r="T35" s="81"/>
      <c r="U35" s="69"/>
      <c r="V35" s="33"/>
      <c r="W35" s="99"/>
      <c r="X35" s="94"/>
      <c r="Y35" s="26">
        <v>930</v>
      </c>
      <c r="Z35" s="25"/>
      <c r="AA35" s="25"/>
      <c r="AB35" s="25"/>
      <c r="AC35" s="25"/>
      <c r="AD35" s="102"/>
      <c r="AE35" s="104"/>
      <c r="AF35" s="15"/>
      <c r="AG35" s="15"/>
      <c r="AH35" s="104"/>
      <c r="AI35" s="15"/>
      <c r="AM35" s="3"/>
      <c r="AN35" s="3"/>
      <c r="AO35" s="3"/>
    </row>
    <row r="36" spans="1:41" ht="15.75" x14ac:dyDescent="0.2">
      <c r="A36" s="1"/>
      <c r="B36" s="1"/>
      <c r="C36" s="1"/>
      <c r="D36" s="5"/>
      <c r="E36" s="78"/>
      <c r="F36" s="79"/>
      <c r="G36" s="21"/>
      <c r="H36" s="80"/>
      <c r="I36" s="11"/>
      <c r="J36" s="11"/>
      <c r="K36" s="11"/>
      <c r="L36" s="11"/>
      <c r="M36" s="21"/>
      <c r="N36" s="21"/>
      <c r="O36" s="21"/>
      <c r="P36" s="80"/>
      <c r="Q36" s="81"/>
      <c r="R36" s="11"/>
      <c r="S36" s="81"/>
      <c r="T36" s="81"/>
      <c r="U36" s="69"/>
      <c r="V36" s="33"/>
      <c r="W36" s="99"/>
      <c r="X36" s="94"/>
      <c r="Y36" s="26">
        <v>960</v>
      </c>
      <c r="Z36" s="25"/>
      <c r="AA36" s="25"/>
      <c r="AB36" s="25"/>
      <c r="AC36" s="25"/>
      <c r="AD36" s="102"/>
      <c r="AE36" s="104"/>
      <c r="AF36" s="15"/>
      <c r="AG36" s="15"/>
      <c r="AH36" s="104"/>
      <c r="AI36" s="15"/>
      <c r="AM36" s="3"/>
      <c r="AN36" s="3"/>
      <c r="AO36" s="3"/>
    </row>
    <row r="37" spans="1:41" ht="15.75" x14ac:dyDescent="0.2">
      <c r="A37" s="1"/>
      <c r="B37" s="1"/>
      <c r="C37" s="1"/>
      <c r="D37" s="5"/>
      <c r="E37" s="78"/>
      <c r="F37" s="79"/>
      <c r="G37" s="21"/>
      <c r="H37" s="80"/>
      <c r="I37" s="11"/>
      <c r="J37" s="11"/>
      <c r="K37" s="11"/>
      <c r="L37" s="11"/>
      <c r="M37" s="21"/>
      <c r="N37" s="21"/>
      <c r="O37" s="21"/>
      <c r="P37" s="80"/>
      <c r="Q37" s="81"/>
      <c r="R37" s="11"/>
      <c r="S37" s="81"/>
      <c r="T37" s="81"/>
      <c r="U37" s="69"/>
      <c r="V37" s="33"/>
      <c r="W37" s="99"/>
      <c r="X37" s="94"/>
      <c r="Y37" s="26">
        <v>990</v>
      </c>
      <c r="Z37" s="25"/>
      <c r="AA37" s="25"/>
      <c r="AB37" s="25"/>
      <c r="AC37" s="25"/>
      <c r="AD37" s="102"/>
      <c r="AE37" s="104"/>
      <c r="AF37" s="15"/>
      <c r="AG37" s="15"/>
      <c r="AH37" s="104"/>
      <c r="AI37" s="15"/>
      <c r="AM37" s="3"/>
      <c r="AN37" s="3"/>
      <c r="AO37" s="3"/>
    </row>
    <row r="38" spans="1:41" ht="15.75" x14ac:dyDescent="0.2">
      <c r="A38" s="1"/>
      <c r="B38" s="1"/>
      <c r="C38" s="1"/>
      <c r="D38" s="5"/>
      <c r="E38" s="78"/>
      <c r="F38" s="79"/>
      <c r="G38" s="21"/>
      <c r="H38" s="80"/>
      <c r="I38" s="11"/>
      <c r="J38" s="11"/>
      <c r="K38" s="11"/>
      <c r="L38" s="11"/>
      <c r="M38" s="21"/>
      <c r="N38" s="21"/>
      <c r="O38" s="21"/>
      <c r="P38" s="80"/>
      <c r="Q38" s="81"/>
      <c r="R38" s="11"/>
      <c r="S38" s="81"/>
      <c r="T38" s="81"/>
      <c r="U38" s="69"/>
      <c r="V38" s="33"/>
      <c r="W38" s="99"/>
      <c r="X38" s="94"/>
      <c r="Y38" s="26">
        <v>1020</v>
      </c>
      <c r="Z38" s="25"/>
      <c r="AA38" s="25"/>
      <c r="AB38" s="25"/>
      <c r="AC38" s="25"/>
      <c r="AD38" s="102"/>
      <c r="AE38" s="104"/>
      <c r="AF38" s="15"/>
      <c r="AG38" s="15"/>
      <c r="AH38" s="104"/>
      <c r="AI38" s="15"/>
      <c r="AM38" s="3"/>
      <c r="AN38" s="3"/>
      <c r="AO38" s="3"/>
    </row>
    <row r="39" spans="1:41" ht="15.75" x14ac:dyDescent="0.25">
      <c r="A39" s="1"/>
      <c r="B39" s="1"/>
      <c r="C39" s="1"/>
      <c r="D39" s="5"/>
      <c r="E39" s="78"/>
      <c r="F39" s="79"/>
      <c r="G39" s="21"/>
      <c r="H39" s="80"/>
      <c r="I39" s="11"/>
      <c r="J39" s="11"/>
      <c r="K39" s="11"/>
      <c r="L39" s="11"/>
      <c r="M39" s="21"/>
      <c r="N39" s="21"/>
      <c r="O39" s="21"/>
      <c r="P39" s="80"/>
      <c r="Q39" s="81"/>
      <c r="R39" s="11"/>
      <c r="S39" s="81"/>
      <c r="T39" s="81"/>
      <c r="U39" s="69"/>
      <c r="V39" s="33"/>
      <c r="W39" s="99"/>
      <c r="X39" s="57" t="s">
        <v>32</v>
      </c>
      <c r="Y39" s="57"/>
      <c r="Z39" s="31"/>
      <c r="AA39" s="24" t="e">
        <f>AVERAGE(AA5:AA22)</f>
        <v>#REF!</v>
      </c>
      <c r="AB39" s="31"/>
      <c r="AC39" s="24" t="e">
        <f>AVERAGE(AC5:AC22)</f>
        <v>#REF!</v>
      </c>
      <c r="AD39" s="101" t="e">
        <f>AVERAGE(AD5:AD22)</f>
        <v>#DIV/0!</v>
      </c>
      <c r="AE39" s="104"/>
      <c r="AF39" s="15"/>
      <c r="AG39" s="15"/>
      <c r="AH39" s="104"/>
      <c r="AI39" s="15"/>
    </row>
    <row r="40" spans="1:41" ht="15.75" x14ac:dyDescent="0.2">
      <c r="A40" s="1"/>
      <c r="B40" s="1"/>
      <c r="C40" s="1"/>
      <c r="D40" s="5"/>
      <c r="E40" s="78"/>
      <c r="F40" s="79"/>
      <c r="G40" s="21"/>
      <c r="H40" s="80"/>
      <c r="I40" s="11"/>
      <c r="J40" s="11"/>
      <c r="K40" s="11"/>
      <c r="L40" s="11"/>
      <c r="M40" s="21"/>
      <c r="N40" s="21"/>
      <c r="O40" s="21"/>
      <c r="P40" s="80"/>
      <c r="Q40" s="81"/>
      <c r="R40" s="11"/>
      <c r="S40" s="81"/>
      <c r="T40" s="81"/>
      <c r="U40" s="69"/>
      <c r="V40" s="33"/>
      <c r="W40" s="99"/>
      <c r="AE40" s="104"/>
      <c r="AF40" s="15"/>
      <c r="AG40" s="15"/>
      <c r="AH40" s="104"/>
      <c r="AI40" s="15"/>
    </row>
    <row r="41" spans="1:41" ht="15.75" x14ac:dyDescent="0.2">
      <c r="A41" s="1"/>
      <c r="B41" s="1"/>
      <c r="C41" s="1"/>
      <c r="D41" s="5"/>
      <c r="E41" s="78"/>
      <c r="F41" s="79"/>
      <c r="G41" s="21"/>
      <c r="H41" s="80"/>
      <c r="I41" s="11"/>
      <c r="J41" s="11"/>
      <c r="K41" s="11"/>
      <c r="L41" s="11"/>
      <c r="M41" s="21"/>
      <c r="N41" s="21"/>
      <c r="O41" s="21"/>
      <c r="P41" s="80"/>
      <c r="Q41" s="81"/>
      <c r="R41" s="11"/>
      <c r="S41" s="81"/>
      <c r="T41" s="81"/>
      <c r="U41" s="69"/>
      <c r="V41" s="33"/>
      <c r="W41" s="99"/>
      <c r="AE41" s="104"/>
      <c r="AF41" s="15"/>
      <c r="AG41" s="15"/>
      <c r="AH41" s="104"/>
      <c r="AI41" s="15"/>
    </row>
    <row r="42" spans="1:41" ht="15.75" x14ac:dyDescent="0.2">
      <c r="C42" s="1"/>
      <c r="D42" s="5"/>
      <c r="E42" s="78"/>
      <c r="F42" s="79"/>
      <c r="G42" s="21"/>
      <c r="H42" s="80"/>
      <c r="I42" s="11"/>
      <c r="J42" s="11"/>
      <c r="K42" s="11"/>
      <c r="L42" s="11"/>
      <c r="M42" s="21"/>
      <c r="N42" s="21"/>
      <c r="O42" s="21"/>
      <c r="P42" s="80"/>
      <c r="Q42" s="81"/>
      <c r="R42" s="11"/>
      <c r="S42" s="81"/>
      <c r="T42" s="81"/>
      <c r="U42" s="69"/>
      <c r="V42" s="33"/>
      <c r="W42" s="99"/>
      <c r="AE42" s="104"/>
      <c r="AF42" s="15"/>
      <c r="AG42" s="15"/>
      <c r="AH42" s="104"/>
      <c r="AI42" s="15"/>
    </row>
    <row r="43" spans="1:41" ht="15.75" x14ac:dyDescent="0.2">
      <c r="D43" s="5"/>
      <c r="E43" s="78"/>
      <c r="F43" s="79"/>
      <c r="G43" s="21"/>
      <c r="H43" s="80"/>
      <c r="I43" s="11"/>
      <c r="J43" s="11"/>
      <c r="K43" s="11"/>
      <c r="L43" s="11"/>
      <c r="M43" s="21"/>
      <c r="N43" s="21"/>
      <c r="O43" s="21"/>
      <c r="P43" s="80"/>
      <c r="Q43" s="81"/>
      <c r="R43" s="11"/>
      <c r="S43" s="81"/>
      <c r="T43" s="81"/>
      <c r="U43" s="69"/>
      <c r="V43" s="33"/>
      <c r="W43" s="99"/>
      <c r="AE43" s="104"/>
      <c r="AF43" s="15"/>
      <c r="AG43" s="15"/>
      <c r="AH43" s="104"/>
      <c r="AI43" s="15"/>
    </row>
    <row r="44" spans="1:41" ht="15.75" x14ac:dyDescent="0.2">
      <c r="D44" s="5"/>
      <c r="E44" s="78"/>
      <c r="F44" s="79"/>
      <c r="G44" s="21"/>
      <c r="H44" s="80"/>
      <c r="I44" s="11"/>
      <c r="J44" s="11"/>
      <c r="K44" s="11"/>
      <c r="L44" s="11"/>
      <c r="M44" s="21"/>
      <c r="N44" s="21"/>
      <c r="O44" s="21"/>
      <c r="P44" s="80"/>
      <c r="Q44" s="81"/>
      <c r="R44" s="11"/>
      <c r="S44" s="81"/>
      <c r="T44" s="81"/>
      <c r="U44" s="69"/>
      <c r="V44" s="33"/>
      <c r="W44" s="99"/>
      <c r="AE44" s="104"/>
      <c r="AF44" s="15"/>
      <c r="AG44" s="15"/>
      <c r="AH44" s="104"/>
      <c r="AI44" s="15"/>
    </row>
    <row r="45" spans="1:41" ht="15.75" x14ac:dyDescent="0.2">
      <c r="D45" s="5"/>
      <c r="E45" s="78"/>
      <c r="F45" s="79"/>
      <c r="G45" s="21"/>
      <c r="H45" s="80"/>
      <c r="I45" s="11"/>
      <c r="J45" s="11"/>
      <c r="K45" s="11"/>
      <c r="L45" s="11"/>
      <c r="M45" s="21"/>
      <c r="N45" s="21"/>
      <c r="O45" s="21"/>
      <c r="P45" s="80"/>
      <c r="Q45" s="81"/>
      <c r="R45" s="11"/>
      <c r="S45" s="81"/>
      <c r="T45" s="81"/>
      <c r="U45" s="69"/>
      <c r="V45" s="33"/>
      <c r="W45" s="99"/>
      <c r="AE45" s="104"/>
      <c r="AF45" s="15"/>
      <c r="AG45" s="15"/>
      <c r="AH45" s="104"/>
      <c r="AI45" s="15"/>
    </row>
    <row r="46" spans="1:41" ht="15.75" x14ac:dyDescent="0.2">
      <c r="D46" s="5"/>
      <c r="E46" s="78"/>
      <c r="F46" s="79"/>
      <c r="G46" s="21"/>
      <c r="H46" s="80"/>
      <c r="I46" s="11"/>
      <c r="J46" s="11"/>
      <c r="K46" s="11"/>
      <c r="L46" s="11"/>
      <c r="M46" s="21"/>
      <c r="N46" s="21"/>
      <c r="O46" s="21"/>
      <c r="P46" s="80"/>
      <c r="Q46" s="81"/>
      <c r="R46" s="11"/>
      <c r="S46" s="81"/>
      <c r="T46" s="81"/>
      <c r="U46" s="70"/>
      <c r="V46" s="33"/>
      <c r="W46" s="99"/>
      <c r="AE46" s="104"/>
      <c r="AF46" s="15"/>
      <c r="AG46" s="15"/>
      <c r="AH46" s="104"/>
      <c r="AI46" s="15"/>
    </row>
    <row r="47" spans="1:41" ht="15.75" x14ac:dyDescent="0.2">
      <c r="D47" s="5"/>
      <c r="E47" s="78"/>
      <c r="F47" s="79"/>
      <c r="G47" s="11"/>
      <c r="H47" s="81"/>
      <c r="I47" s="11"/>
      <c r="J47" s="11"/>
      <c r="K47" s="11"/>
      <c r="L47" s="11"/>
      <c r="M47" s="11"/>
      <c r="N47" s="21"/>
      <c r="O47" s="21"/>
      <c r="P47" s="81"/>
      <c r="Q47" s="81"/>
      <c r="R47" s="11"/>
      <c r="S47" s="81"/>
      <c r="T47" s="81"/>
      <c r="U47" s="71"/>
      <c r="V47" s="33"/>
      <c r="W47" s="99"/>
      <c r="AE47" s="104"/>
      <c r="AF47" s="15"/>
      <c r="AG47" s="15"/>
      <c r="AH47" s="104"/>
      <c r="AI47" s="15"/>
    </row>
    <row r="48" spans="1:41" ht="15.75" x14ac:dyDescent="0.2">
      <c r="D48" s="5"/>
      <c r="E48" s="78"/>
      <c r="F48" s="79"/>
      <c r="G48" s="11"/>
      <c r="H48" s="81"/>
      <c r="I48" s="11"/>
      <c r="J48" s="11"/>
      <c r="K48" s="11"/>
      <c r="L48" s="11"/>
      <c r="M48" s="11"/>
      <c r="N48" s="21"/>
      <c r="O48" s="21"/>
      <c r="P48" s="81"/>
      <c r="Q48" s="81"/>
      <c r="R48" s="11"/>
      <c r="S48" s="81"/>
      <c r="T48" s="81"/>
      <c r="U48" s="71"/>
      <c r="V48" s="33"/>
      <c r="W48" s="99"/>
      <c r="AE48" s="104"/>
      <c r="AF48" s="15"/>
      <c r="AG48" s="15"/>
      <c r="AH48" s="104"/>
      <c r="AI48" s="15"/>
    </row>
    <row r="49" spans="4:35" ht="15.75" x14ac:dyDescent="0.2">
      <c r="D49" s="5"/>
      <c r="E49" s="78"/>
      <c r="F49" s="79"/>
      <c r="G49" s="22"/>
      <c r="H49" s="83"/>
      <c r="I49" s="11"/>
      <c r="J49" s="11"/>
      <c r="K49" s="11"/>
      <c r="L49" s="22"/>
      <c r="M49" s="22"/>
      <c r="N49" s="21"/>
      <c r="O49" s="21"/>
      <c r="P49" s="83"/>
      <c r="Q49" s="81"/>
      <c r="R49" s="22"/>
      <c r="S49" s="81"/>
      <c r="T49" s="81"/>
      <c r="U49" s="72"/>
      <c r="V49" s="33"/>
      <c r="W49" s="99"/>
      <c r="AE49" s="104"/>
      <c r="AF49" s="15"/>
      <c r="AG49" s="15"/>
      <c r="AH49" s="104"/>
      <c r="AI49" s="15"/>
    </row>
    <row r="50" spans="4:35" ht="15.75" x14ac:dyDescent="0.2">
      <c r="D50" s="5"/>
      <c r="E50" s="78"/>
      <c r="F50" s="79"/>
      <c r="G50" s="11"/>
      <c r="H50" s="81"/>
      <c r="I50" s="11"/>
      <c r="J50" s="11"/>
      <c r="K50" s="11"/>
      <c r="L50" s="11"/>
      <c r="M50" s="11"/>
      <c r="N50" s="21"/>
      <c r="O50" s="21"/>
      <c r="P50" s="81"/>
      <c r="Q50" s="81"/>
      <c r="R50" s="11"/>
      <c r="S50" s="81"/>
      <c r="T50" s="81"/>
      <c r="U50" s="73"/>
      <c r="V50" s="33"/>
      <c r="W50" s="99"/>
      <c r="AB50" s="16"/>
      <c r="AC50" s="16"/>
      <c r="AE50" s="104"/>
      <c r="AF50" s="15"/>
      <c r="AG50" s="15"/>
      <c r="AH50" s="104"/>
      <c r="AI50" s="15"/>
    </row>
    <row r="51" spans="4:35" ht="15.75" x14ac:dyDescent="0.25">
      <c r="D51" s="5"/>
      <c r="E51" s="78"/>
      <c r="F51" s="79"/>
      <c r="G51" s="11"/>
      <c r="H51" s="81"/>
      <c r="I51" s="11"/>
      <c r="J51" s="11"/>
      <c r="K51" s="11"/>
      <c r="L51" s="11"/>
      <c r="M51" s="11"/>
      <c r="N51" s="21"/>
      <c r="O51" s="21"/>
      <c r="P51" s="81"/>
      <c r="Q51" s="81"/>
      <c r="R51" s="11"/>
      <c r="S51" s="81"/>
      <c r="T51" s="81"/>
      <c r="U51" s="74"/>
      <c r="V51" s="33"/>
      <c r="W51" s="99"/>
      <c r="AB51" s="16"/>
      <c r="AC51" s="16"/>
      <c r="AE51" s="104"/>
      <c r="AF51" s="15"/>
      <c r="AG51" s="15"/>
      <c r="AH51" s="104"/>
      <c r="AI51" s="15"/>
    </row>
    <row r="52" spans="4:35" ht="15.75" x14ac:dyDescent="0.2">
      <c r="D52" s="5"/>
      <c r="E52" s="78"/>
      <c r="F52" s="79"/>
      <c r="G52" s="21"/>
      <c r="H52" s="80"/>
      <c r="I52" s="11"/>
      <c r="J52" s="11"/>
      <c r="K52" s="11"/>
      <c r="L52" s="11"/>
      <c r="M52" s="21"/>
      <c r="N52" s="21"/>
      <c r="O52" s="21"/>
      <c r="P52" s="80"/>
      <c r="Q52" s="81"/>
      <c r="R52" s="11"/>
      <c r="S52" s="81"/>
      <c r="T52" s="81"/>
      <c r="U52" s="69"/>
      <c r="V52" s="33"/>
      <c r="W52" s="99"/>
      <c r="AB52" s="16"/>
      <c r="AC52" s="16"/>
      <c r="AE52" s="104"/>
      <c r="AF52" s="15"/>
      <c r="AG52" s="15"/>
      <c r="AH52" s="104"/>
      <c r="AI52" s="15"/>
    </row>
    <row r="53" spans="4:35" ht="15.75" x14ac:dyDescent="0.2">
      <c r="D53" s="5"/>
      <c r="E53" s="78"/>
      <c r="F53" s="79"/>
      <c r="G53" s="21"/>
      <c r="H53" s="80"/>
      <c r="I53" s="11"/>
      <c r="J53" s="11"/>
      <c r="K53" s="11"/>
      <c r="L53" s="11"/>
      <c r="M53" s="21"/>
      <c r="N53" s="21"/>
      <c r="O53" s="21"/>
      <c r="P53" s="80"/>
      <c r="Q53" s="81"/>
      <c r="R53" s="11"/>
      <c r="S53" s="81"/>
      <c r="T53" s="81"/>
      <c r="U53" s="69"/>
      <c r="V53" s="33"/>
      <c r="W53" s="99"/>
      <c r="AB53" s="16"/>
      <c r="AC53" s="16"/>
      <c r="AE53" s="104"/>
      <c r="AF53" s="15"/>
      <c r="AG53" s="15"/>
      <c r="AH53" s="104"/>
      <c r="AI53" s="15"/>
    </row>
    <row r="54" spans="4:35" ht="15.75" x14ac:dyDescent="0.2">
      <c r="D54" s="5"/>
      <c r="E54" s="78"/>
      <c r="F54" s="79"/>
      <c r="G54" s="21"/>
      <c r="H54" s="80"/>
      <c r="I54" s="11"/>
      <c r="J54" s="11"/>
      <c r="K54" s="11"/>
      <c r="L54" s="11"/>
      <c r="M54" s="21"/>
      <c r="N54" s="21"/>
      <c r="O54" s="21"/>
      <c r="P54" s="80"/>
      <c r="Q54" s="81"/>
      <c r="R54" s="11"/>
      <c r="S54" s="81"/>
      <c r="T54" s="81"/>
      <c r="U54" s="69"/>
      <c r="V54" s="33"/>
      <c r="W54" s="99"/>
      <c r="AB54" s="16"/>
      <c r="AC54" s="16"/>
      <c r="AE54" s="104"/>
      <c r="AF54" s="15"/>
      <c r="AG54" s="15"/>
      <c r="AH54" s="104"/>
      <c r="AI54" s="15"/>
    </row>
    <row r="55" spans="4:35" ht="15.75" x14ac:dyDescent="0.2">
      <c r="D55" s="5"/>
      <c r="E55" s="78"/>
      <c r="F55" s="79"/>
      <c r="G55" s="21"/>
      <c r="H55" s="80"/>
      <c r="I55" s="11"/>
      <c r="J55" s="11"/>
      <c r="K55" s="11"/>
      <c r="L55" s="11"/>
      <c r="M55" s="21"/>
      <c r="N55" s="21"/>
      <c r="O55" s="21"/>
      <c r="P55" s="80"/>
      <c r="Q55" s="81"/>
      <c r="R55" s="11"/>
      <c r="S55" s="81"/>
      <c r="T55" s="81"/>
      <c r="U55" s="69"/>
      <c r="V55" s="33"/>
      <c r="W55" s="99"/>
      <c r="AB55" s="16"/>
      <c r="AC55" s="16"/>
      <c r="AE55" s="104"/>
      <c r="AF55" s="15"/>
      <c r="AG55" s="15"/>
      <c r="AH55" s="104"/>
      <c r="AI55" s="15"/>
    </row>
    <row r="56" spans="4:35" ht="15.75" x14ac:dyDescent="0.2">
      <c r="D56" s="5"/>
      <c r="E56" s="78"/>
      <c r="F56" s="79"/>
      <c r="G56" s="21"/>
      <c r="H56" s="80"/>
      <c r="I56" s="11"/>
      <c r="J56" s="11"/>
      <c r="K56" s="11"/>
      <c r="L56" s="11"/>
      <c r="M56" s="21"/>
      <c r="N56" s="21"/>
      <c r="O56" s="21"/>
      <c r="P56" s="80"/>
      <c r="Q56" s="81"/>
      <c r="R56" s="11"/>
      <c r="S56" s="81"/>
      <c r="T56" s="81"/>
      <c r="U56" s="70"/>
      <c r="V56" s="33"/>
      <c r="W56" s="99"/>
      <c r="AB56" s="16"/>
      <c r="AC56" s="16"/>
      <c r="AE56" s="104"/>
      <c r="AF56" s="15"/>
      <c r="AG56" s="15"/>
      <c r="AH56" s="104"/>
      <c r="AI56" s="15"/>
    </row>
    <row r="57" spans="4:35" ht="15.75" x14ac:dyDescent="0.2">
      <c r="D57" s="5"/>
      <c r="E57" s="78"/>
      <c r="F57" s="79"/>
      <c r="G57" s="11"/>
      <c r="H57" s="81"/>
      <c r="I57" s="11"/>
      <c r="J57" s="11"/>
      <c r="K57" s="11"/>
      <c r="L57" s="11"/>
      <c r="M57" s="11"/>
      <c r="N57" s="21"/>
      <c r="O57" s="21"/>
      <c r="P57" s="81"/>
      <c r="Q57" s="81"/>
      <c r="R57" s="11"/>
      <c r="S57" s="81"/>
      <c r="T57" s="81"/>
      <c r="U57" s="71"/>
      <c r="V57" s="33"/>
      <c r="W57" s="99"/>
      <c r="AB57" s="16"/>
      <c r="AC57" s="16"/>
      <c r="AE57" s="104"/>
      <c r="AF57" s="15"/>
      <c r="AG57" s="15"/>
      <c r="AH57" s="104"/>
      <c r="AI57" s="15"/>
    </row>
    <row r="58" spans="4:35" ht="15.75" x14ac:dyDescent="0.2">
      <c r="D58" s="5"/>
      <c r="E58" s="78"/>
      <c r="F58" s="79"/>
      <c r="G58" s="11"/>
      <c r="H58" s="81"/>
      <c r="I58" s="11"/>
      <c r="J58" s="11"/>
      <c r="K58" s="11"/>
      <c r="L58" s="11"/>
      <c r="M58" s="11"/>
      <c r="N58" s="21"/>
      <c r="O58" s="21"/>
      <c r="P58" s="81"/>
      <c r="Q58" s="81"/>
      <c r="R58" s="11"/>
      <c r="S58" s="81"/>
      <c r="T58" s="81"/>
      <c r="U58" s="71"/>
      <c r="V58" s="33"/>
      <c r="W58" s="99"/>
      <c r="AB58" s="16"/>
      <c r="AC58" s="16"/>
      <c r="AE58" s="104"/>
      <c r="AF58" s="15"/>
      <c r="AG58" s="15"/>
      <c r="AH58" s="104"/>
      <c r="AI58" s="15"/>
    </row>
    <row r="59" spans="4:35" ht="15.75" x14ac:dyDescent="0.2">
      <c r="D59" s="5"/>
      <c r="E59" s="78"/>
      <c r="F59" s="79"/>
      <c r="G59" s="22"/>
      <c r="H59" s="83"/>
      <c r="I59" s="11"/>
      <c r="J59" s="11"/>
      <c r="K59" s="11"/>
      <c r="L59" s="22"/>
      <c r="M59" s="22"/>
      <c r="N59" s="21"/>
      <c r="O59" s="21"/>
      <c r="P59" s="83"/>
      <c r="Q59" s="81"/>
      <c r="R59" s="22"/>
      <c r="S59" s="81"/>
      <c r="T59" s="81"/>
      <c r="U59" s="72"/>
      <c r="V59" s="33"/>
      <c r="W59" s="99"/>
      <c r="AB59" s="16"/>
      <c r="AC59" s="16"/>
      <c r="AE59" s="104"/>
      <c r="AF59" s="15"/>
      <c r="AG59" s="15"/>
      <c r="AH59" s="104"/>
      <c r="AI59" s="15"/>
    </row>
    <row r="60" spans="4:35" ht="15.75" x14ac:dyDescent="0.2">
      <c r="D60" s="5"/>
      <c r="E60" s="78"/>
      <c r="F60" s="79"/>
      <c r="G60" s="11"/>
      <c r="H60" s="81"/>
      <c r="I60" s="11"/>
      <c r="J60" s="11"/>
      <c r="K60" s="11"/>
      <c r="L60" s="11"/>
      <c r="M60" s="11"/>
      <c r="N60" s="21"/>
      <c r="O60" s="21"/>
      <c r="P60" s="81"/>
      <c r="Q60" s="81"/>
      <c r="R60" s="11"/>
      <c r="S60" s="81"/>
      <c r="T60" s="81"/>
      <c r="U60" s="73"/>
      <c r="V60" s="33"/>
      <c r="W60" s="99"/>
      <c r="AB60" s="16"/>
      <c r="AC60" s="16"/>
      <c r="AE60" s="104"/>
      <c r="AF60" s="15"/>
      <c r="AG60" s="15"/>
      <c r="AH60" s="104"/>
      <c r="AI60" s="15"/>
    </row>
    <row r="61" spans="4:35" ht="15.75" x14ac:dyDescent="0.25">
      <c r="D61" s="5"/>
      <c r="E61" s="78"/>
      <c r="F61" s="79"/>
      <c r="G61" s="11"/>
      <c r="H61" s="81"/>
      <c r="I61" s="11"/>
      <c r="J61" s="11"/>
      <c r="K61" s="11"/>
      <c r="L61" s="11"/>
      <c r="M61" s="11"/>
      <c r="N61" s="21"/>
      <c r="O61" s="21"/>
      <c r="P61" s="81"/>
      <c r="Q61" s="81"/>
      <c r="R61" s="11"/>
      <c r="S61" s="81"/>
      <c r="T61" s="81"/>
      <c r="U61" s="74"/>
      <c r="V61" s="33"/>
      <c r="W61" s="99"/>
      <c r="AB61" s="16"/>
      <c r="AC61" s="16"/>
      <c r="AE61" s="104"/>
      <c r="AF61" s="15"/>
      <c r="AG61" s="15"/>
      <c r="AH61" s="104"/>
      <c r="AI61" s="15"/>
    </row>
    <row r="62" spans="4:35" ht="15.75" x14ac:dyDescent="0.2">
      <c r="D62" s="5"/>
      <c r="E62" s="78"/>
      <c r="F62" s="79"/>
      <c r="G62" s="11"/>
      <c r="H62" s="81"/>
      <c r="I62" s="11"/>
      <c r="J62" s="11"/>
      <c r="K62" s="11"/>
      <c r="L62" s="11"/>
      <c r="M62" s="11"/>
      <c r="N62" s="21"/>
      <c r="O62" s="21"/>
      <c r="P62" s="81"/>
      <c r="Q62" s="81"/>
      <c r="R62" s="11"/>
      <c r="S62" s="81"/>
      <c r="T62" s="81"/>
      <c r="U62" s="71"/>
      <c r="V62" s="33"/>
      <c r="W62" s="99"/>
      <c r="AB62" s="16"/>
      <c r="AC62" s="16"/>
      <c r="AE62" s="104"/>
      <c r="AF62" s="15"/>
      <c r="AG62" s="15"/>
      <c r="AH62" s="104"/>
      <c r="AI62" s="15"/>
    </row>
    <row r="63" spans="4:35" ht="15.75" x14ac:dyDescent="0.2">
      <c r="D63" s="5"/>
      <c r="E63" s="78"/>
      <c r="F63" s="79"/>
      <c r="G63" s="22"/>
      <c r="H63" s="83"/>
      <c r="I63" s="11"/>
      <c r="J63" s="11"/>
      <c r="K63" s="11"/>
      <c r="L63" s="22"/>
      <c r="M63" s="22"/>
      <c r="N63" s="21"/>
      <c r="O63" s="21"/>
      <c r="P63" s="83"/>
      <c r="Q63" s="81"/>
      <c r="R63" s="22"/>
      <c r="S63" s="81"/>
      <c r="T63" s="81"/>
      <c r="U63" s="72"/>
      <c r="V63" s="33"/>
      <c r="W63" s="99"/>
      <c r="AB63" s="16"/>
      <c r="AC63" s="16"/>
      <c r="AE63" s="104"/>
      <c r="AF63" s="15"/>
      <c r="AG63" s="15"/>
      <c r="AH63" s="104"/>
      <c r="AI63" s="15"/>
    </row>
    <row r="64" spans="4:35" ht="15.75" x14ac:dyDescent="0.2">
      <c r="D64" s="5"/>
      <c r="E64" s="78"/>
      <c r="F64" s="79"/>
      <c r="G64" s="11"/>
      <c r="H64" s="81"/>
      <c r="I64" s="11"/>
      <c r="J64" s="11"/>
      <c r="K64" s="11"/>
      <c r="L64" s="11"/>
      <c r="M64" s="11"/>
      <c r="N64" s="21"/>
      <c r="O64" s="21"/>
      <c r="P64" s="81"/>
      <c r="Q64" s="81"/>
      <c r="R64" s="11"/>
      <c r="S64" s="81"/>
      <c r="T64" s="81"/>
      <c r="U64" s="73"/>
      <c r="V64" s="33"/>
      <c r="W64" s="99"/>
      <c r="AB64" s="16"/>
      <c r="AC64" s="16"/>
      <c r="AE64" s="104"/>
      <c r="AF64" s="15"/>
      <c r="AG64" s="15"/>
      <c r="AH64" s="104"/>
      <c r="AI64" s="15"/>
    </row>
    <row r="65" spans="4:35" ht="15.75" x14ac:dyDescent="0.25">
      <c r="D65" s="5"/>
      <c r="E65" s="78"/>
      <c r="F65" s="79"/>
      <c r="G65" s="11"/>
      <c r="H65" s="81"/>
      <c r="I65" s="11"/>
      <c r="J65" s="11"/>
      <c r="K65" s="11"/>
      <c r="L65" s="11"/>
      <c r="M65" s="11"/>
      <c r="N65" s="21"/>
      <c r="O65" s="21"/>
      <c r="P65" s="81"/>
      <c r="Q65" s="81"/>
      <c r="R65" s="11"/>
      <c r="S65" s="81"/>
      <c r="T65" s="81"/>
      <c r="U65" s="74"/>
      <c r="V65" s="33"/>
      <c r="W65" s="99"/>
      <c r="Y65" s="16"/>
      <c r="AB65" s="16"/>
      <c r="AC65" s="16"/>
      <c r="AE65" s="104"/>
      <c r="AF65" s="15"/>
      <c r="AG65" s="15"/>
      <c r="AH65" s="104"/>
      <c r="AI65" s="15"/>
    </row>
    <row r="66" spans="4:35" ht="15" x14ac:dyDescent="0.2">
      <c r="D66" s="5"/>
      <c r="E66" s="12"/>
      <c r="F66" s="79"/>
      <c r="G66" s="11"/>
      <c r="H66" s="81"/>
      <c r="I66" s="11"/>
      <c r="J66" s="11"/>
      <c r="K66" s="11"/>
      <c r="L66" s="16"/>
      <c r="M66" s="11"/>
      <c r="N66" s="16"/>
      <c r="O66" s="16"/>
      <c r="P66" s="81"/>
      <c r="Q66" s="81"/>
      <c r="R66" s="16"/>
      <c r="S66" s="81"/>
      <c r="T66" s="81"/>
      <c r="U66" s="11"/>
      <c r="V66" s="33"/>
      <c r="W66" s="100"/>
      <c r="Y66" s="16"/>
      <c r="AB66" s="16"/>
      <c r="AC66" s="16"/>
      <c r="AE66" s="104"/>
      <c r="AF66" s="15"/>
      <c r="AG66" s="15"/>
      <c r="AH66" s="104"/>
      <c r="AI66" s="15"/>
    </row>
    <row r="67" spans="4:35" ht="15" x14ac:dyDescent="0.2">
      <c r="D67" s="5"/>
      <c r="E67" s="12"/>
      <c r="F67" s="79"/>
      <c r="G67" s="11"/>
      <c r="H67" s="81"/>
      <c r="I67" s="11"/>
      <c r="J67" s="11"/>
      <c r="K67" s="11"/>
      <c r="L67" s="16"/>
      <c r="M67" s="11"/>
      <c r="N67" s="16"/>
      <c r="O67" s="16"/>
      <c r="P67" s="81"/>
      <c r="Q67" s="81"/>
      <c r="R67" s="16"/>
      <c r="S67" s="81"/>
      <c r="T67" s="81"/>
      <c r="U67" s="11"/>
      <c r="V67" s="33"/>
      <c r="W67" s="100"/>
      <c r="Y67" s="16"/>
      <c r="AE67" s="104"/>
      <c r="AF67" s="15"/>
      <c r="AG67" s="15"/>
      <c r="AH67" s="104"/>
      <c r="AI67" s="15"/>
    </row>
    <row r="68" spans="4:35" ht="15" x14ac:dyDescent="0.2">
      <c r="D68" s="5"/>
      <c r="E68" s="12"/>
      <c r="F68" s="79"/>
      <c r="G68" s="11"/>
      <c r="H68" s="81"/>
      <c r="I68" s="11"/>
      <c r="J68" s="11"/>
      <c r="K68" s="11"/>
      <c r="L68" s="16"/>
      <c r="M68" s="11"/>
      <c r="N68" s="16"/>
      <c r="O68" s="16"/>
      <c r="P68" s="81"/>
      <c r="Q68" s="81"/>
      <c r="R68" s="16"/>
      <c r="S68" s="81"/>
      <c r="T68" s="81"/>
      <c r="U68" s="11"/>
      <c r="V68" s="33"/>
      <c r="W68" s="100"/>
      <c r="Y68" s="16"/>
    </row>
    <row r="69" spans="4:35" ht="15.75" x14ac:dyDescent="0.2">
      <c r="D69" s="5"/>
      <c r="E69" s="12"/>
      <c r="F69" s="79"/>
      <c r="G69" s="11"/>
      <c r="H69" s="81"/>
      <c r="I69" s="11"/>
      <c r="J69" s="11"/>
      <c r="K69" s="11"/>
      <c r="L69" s="11"/>
      <c r="M69" s="11"/>
      <c r="N69" s="21"/>
      <c r="O69" s="21"/>
      <c r="P69" s="81"/>
      <c r="Q69" s="81"/>
      <c r="R69" s="11"/>
      <c r="S69" s="81"/>
      <c r="T69" s="81"/>
      <c r="U69" s="11"/>
      <c r="V69" s="33"/>
      <c r="W69" s="100"/>
      <c r="Y69" s="16"/>
    </row>
    <row r="70" spans="4:35" ht="15.75" x14ac:dyDescent="0.2">
      <c r="D70" s="5"/>
      <c r="E70" s="12"/>
      <c r="F70" s="79"/>
      <c r="G70" s="11"/>
      <c r="H70" s="81"/>
      <c r="I70" s="11"/>
      <c r="J70" s="11"/>
      <c r="K70" s="11"/>
      <c r="L70" s="11"/>
      <c r="M70" s="11"/>
      <c r="N70" s="21"/>
      <c r="O70" s="21"/>
      <c r="P70" s="81"/>
      <c r="Q70" s="81"/>
      <c r="R70" s="11"/>
      <c r="S70" s="81"/>
      <c r="T70" s="81"/>
      <c r="U70" s="11"/>
      <c r="V70" s="33"/>
      <c r="W70" s="100"/>
    </row>
    <row r="71" spans="4:35" ht="15.75" x14ac:dyDescent="0.2">
      <c r="D71" s="5"/>
      <c r="E71" s="12"/>
      <c r="F71" s="79"/>
      <c r="G71" s="11"/>
      <c r="H71" s="81"/>
      <c r="I71" s="11"/>
      <c r="J71" s="11"/>
      <c r="K71" s="11"/>
      <c r="L71" s="11"/>
      <c r="M71" s="11"/>
      <c r="N71" s="21"/>
      <c r="O71" s="21"/>
      <c r="P71" s="81"/>
      <c r="Q71" s="81"/>
      <c r="R71" s="11"/>
      <c r="S71" s="81"/>
      <c r="T71" s="81"/>
      <c r="U71" s="11"/>
      <c r="V71" s="33"/>
      <c r="W71" s="99"/>
    </row>
    <row r="72" spans="4:35" ht="15.75" x14ac:dyDescent="0.2">
      <c r="D72" s="5"/>
      <c r="E72" s="12"/>
      <c r="F72" s="79"/>
      <c r="G72" s="11"/>
      <c r="H72" s="81"/>
      <c r="I72" s="11"/>
      <c r="J72" s="11"/>
      <c r="K72" s="11"/>
      <c r="L72" s="11"/>
      <c r="M72" s="11"/>
      <c r="N72" s="21"/>
      <c r="O72" s="21"/>
      <c r="P72" s="81"/>
      <c r="Q72" s="81"/>
      <c r="R72" s="11"/>
      <c r="S72" s="81"/>
      <c r="T72" s="81"/>
      <c r="U72" s="11"/>
      <c r="V72" s="33"/>
      <c r="W72" s="100"/>
    </row>
    <row r="73" spans="4:35" ht="15.75" x14ac:dyDescent="0.2">
      <c r="D73" s="5"/>
      <c r="E73" s="12"/>
      <c r="F73" s="79"/>
      <c r="G73" s="11"/>
      <c r="H73" s="81"/>
      <c r="I73" s="11"/>
      <c r="J73" s="11"/>
      <c r="K73" s="11"/>
      <c r="L73" s="11"/>
      <c r="M73" s="11"/>
      <c r="N73" s="21"/>
      <c r="O73" s="21"/>
      <c r="P73" s="81"/>
      <c r="Q73" s="81"/>
      <c r="R73" s="11"/>
      <c r="S73" s="81"/>
      <c r="T73" s="81"/>
      <c r="U73" s="11"/>
      <c r="V73" s="33"/>
      <c r="W73" s="100"/>
    </row>
    <row r="74" spans="4:35" ht="15.75" x14ac:dyDescent="0.2">
      <c r="D74" s="5"/>
      <c r="E74" s="12"/>
      <c r="F74" s="79"/>
      <c r="G74" s="11"/>
      <c r="H74" s="81"/>
      <c r="I74" s="11"/>
      <c r="J74" s="11"/>
      <c r="K74" s="11"/>
      <c r="L74" s="11"/>
      <c r="M74" s="11"/>
      <c r="N74" s="21"/>
      <c r="O74" s="21"/>
      <c r="P74" s="81"/>
      <c r="Q74" s="81"/>
      <c r="R74" s="11"/>
      <c r="S74" s="81"/>
      <c r="T74" s="81"/>
      <c r="U74" s="11"/>
      <c r="V74" s="33"/>
      <c r="W74" s="100"/>
    </row>
    <row r="75" spans="4:35" ht="16.5" thickBot="1" x14ac:dyDescent="0.25">
      <c r="D75" s="5"/>
      <c r="E75" s="12"/>
      <c r="F75" s="79"/>
      <c r="G75" s="11"/>
      <c r="H75" s="81"/>
      <c r="I75" s="11"/>
      <c r="J75" s="11"/>
      <c r="K75" s="11"/>
      <c r="L75" s="11"/>
      <c r="M75" s="11"/>
      <c r="N75" s="21"/>
      <c r="O75" s="21"/>
      <c r="P75" s="81"/>
      <c r="Q75" s="81"/>
      <c r="R75" s="11"/>
      <c r="S75" s="81"/>
      <c r="T75" s="81"/>
      <c r="U75" s="11"/>
      <c r="V75" s="33"/>
      <c r="W75" s="100"/>
    </row>
    <row r="76" spans="4:35" ht="21.75" thickTop="1" thickBot="1" x14ac:dyDescent="0.4">
      <c r="D76" s="5"/>
      <c r="E76" s="12"/>
      <c r="F76" s="79"/>
      <c r="G76" s="11"/>
      <c r="H76" s="81"/>
      <c r="I76" s="11"/>
      <c r="J76" s="11"/>
      <c r="K76" s="11"/>
      <c r="L76" s="11"/>
      <c r="M76" s="11"/>
      <c r="N76" s="21"/>
      <c r="O76" s="21"/>
      <c r="P76" s="81"/>
      <c r="Q76" s="81"/>
      <c r="R76" s="11"/>
      <c r="S76" s="81"/>
      <c r="T76" s="81"/>
      <c r="U76" s="11"/>
      <c r="V76" s="33"/>
      <c r="W76" s="100"/>
      <c r="X76" s="97" t="s">
        <v>35</v>
      </c>
      <c r="Y76" s="18" t="s">
        <v>36</v>
      </c>
      <c r="Z76" s="8" t="s">
        <v>37</v>
      </c>
      <c r="AA76" s="8" t="s">
        <v>38</v>
      </c>
    </row>
    <row r="77" spans="4:35" ht="17.25" thickTop="1" thickBot="1" x14ac:dyDescent="0.25">
      <c r="D77" s="5"/>
      <c r="E77" s="12"/>
      <c r="F77" s="79"/>
      <c r="G77" s="11"/>
      <c r="H77" s="81"/>
      <c r="I77" s="11"/>
      <c r="J77" s="11"/>
      <c r="K77" s="11"/>
      <c r="L77" s="11"/>
      <c r="M77" s="11"/>
      <c r="N77" s="21"/>
      <c r="O77" s="21"/>
      <c r="P77" s="81"/>
      <c r="Q77" s="81"/>
      <c r="R77" s="11"/>
      <c r="S77" s="81"/>
      <c r="T77" s="81"/>
      <c r="U77" s="11"/>
      <c r="V77" s="33"/>
      <c r="W77" s="99"/>
      <c r="X77" s="98" t="e">
        <f>AVERAGE(U4,U28,U64)</f>
        <v>#DIV/0!</v>
      </c>
      <c r="Y77" s="19" t="e">
        <f>AVERAGE(U22,U46,U82)</f>
        <v>#DIV/0!</v>
      </c>
      <c r="Z77" s="20" t="e">
        <f>AVERAGE(K98,K48,K84)</f>
        <v>#DIV/0!</v>
      </c>
      <c r="AA77" s="20" t="e">
        <f>AVERAGE(T98,T48,T84)</f>
        <v>#DIV/0!</v>
      </c>
    </row>
    <row r="78" spans="4:35" ht="16.5" thickTop="1" x14ac:dyDescent="0.2">
      <c r="D78" s="5"/>
      <c r="E78" s="12"/>
      <c r="F78" s="79"/>
      <c r="G78" s="11"/>
      <c r="H78" s="81"/>
      <c r="I78" s="11"/>
      <c r="J78" s="11"/>
      <c r="K78" s="11"/>
      <c r="L78" s="11"/>
      <c r="M78" s="11"/>
      <c r="N78" s="21"/>
      <c r="O78" s="21"/>
      <c r="P78" s="81"/>
      <c r="Q78" s="81"/>
      <c r="R78" s="11"/>
      <c r="S78" s="81"/>
      <c r="T78" s="81"/>
      <c r="U78" s="11"/>
      <c r="V78" s="33"/>
      <c r="W78" s="100"/>
    </row>
    <row r="79" spans="4:35" ht="15.75" x14ac:dyDescent="0.2">
      <c r="D79" s="5"/>
      <c r="E79" s="12"/>
      <c r="F79" s="79"/>
      <c r="G79" s="11"/>
      <c r="H79" s="81"/>
      <c r="I79" s="11"/>
      <c r="J79" s="11"/>
      <c r="K79" s="11"/>
      <c r="L79" s="11"/>
      <c r="M79" s="11"/>
      <c r="N79" s="21"/>
      <c r="O79" s="21"/>
      <c r="P79" s="81"/>
      <c r="Q79" s="81"/>
      <c r="R79" s="11"/>
      <c r="S79" s="81"/>
      <c r="T79" s="81"/>
      <c r="U79" s="11"/>
      <c r="V79" s="33"/>
      <c r="W79" s="100"/>
    </row>
    <row r="80" spans="4:35" ht="15.75" x14ac:dyDescent="0.2">
      <c r="D80" s="5"/>
      <c r="E80" s="12"/>
      <c r="F80" s="79"/>
      <c r="G80" s="11"/>
      <c r="H80" s="81"/>
      <c r="I80" s="11"/>
      <c r="J80" s="11"/>
      <c r="K80" s="11"/>
      <c r="L80" s="11"/>
      <c r="M80" s="11"/>
      <c r="N80" s="21"/>
      <c r="O80" s="21"/>
      <c r="P80" s="81"/>
      <c r="Q80" s="81"/>
      <c r="R80" s="11"/>
      <c r="S80" s="81"/>
      <c r="T80" s="81"/>
      <c r="U80" s="11"/>
      <c r="V80" s="33"/>
      <c r="W80" s="100"/>
    </row>
    <row r="81" spans="4:23" ht="15.75" x14ac:dyDescent="0.2">
      <c r="D81" s="5"/>
      <c r="E81" s="12"/>
      <c r="F81" s="79"/>
      <c r="G81" s="11"/>
      <c r="H81" s="81"/>
      <c r="I81" s="11"/>
      <c r="J81" s="11"/>
      <c r="K81" s="11"/>
      <c r="L81" s="11"/>
      <c r="M81" s="11"/>
      <c r="N81" s="21"/>
      <c r="O81" s="21"/>
      <c r="P81" s="81"/>
      <c r="Q81" s="81"/>
      <c r="R81" s="11"/>
      <c r="S81" s="81"/>
      <c r="T81" s="81"/>
      <c r="U81" s="11"/>
      <c r="V81" s="33"/>
      <c r="W81" s="100"/>
    </row>
    <row r="82" spans="4:23" ht="15.75" x14ac:dyDescent="0.2">
      <c r="D82" s="5"/>
      <c r="E82" s="12"/>
      <c r="F82" s="79"/>
      <c r="G82" s="11"/>
      <c r="H82" s="81"/>
      <c r="I82" s="11"/>
      <c r="J82" s="11"/>
      <c r="K82" s="11"/>
      <c r="L82" s="11"/>
      <c r="M82" s="11"/>
      <c r="N82" s="21"/>
      <c r="O82" s="21"/>
      <c r="P82" s="81"/>
      <c r="Q82" s="81"/>
      <c r="R82" s="11"/>
      <c r="S82" s="81"/>
      <c r="T82" s="81"/>
      <c r="U82" s="21"/>
      <c r="V82" s="33"/>
      <c r="W82" s="100"/>
    </row>
    <row r="83" spans="4:23" ht="15" x14ac:dyDescent="0.2">
      <c r="D83" s="5"/>
      <c r="E83" s="16"/>
      <c r="F83" s="79"/>
      <c r="G83" s="11"/>
      <c r="H83" s="81"/>
      <c r="I83" s="11"/>
      <c r="J83" s="11"/>
      <c r="K83" s="11"/>
      <c r="L83" s="16"/>
      <c r="M83" s="11"/>
      <c r="N83" s="16"/>
      <c r="O83" s="16"/>
      <c r="P83" s="81"/>
      <c r="Q83" s="81"/>
      <c r="R83" s="16"/>
      <c r="S83" s="81"/>
      <c r="T83" s="81"/>
      <c r="U83" s="16"/>
      <c r="V83" s="33"/>
      <c r="W83" s="99"/>
    </row>
    <row r="84" spans="4:23" ht="15" x14ac:dyDescent="0.2">
      <c r="D84" s="5"/>
      <c r="E84" s="16"/>
      <c r="F84" s="79"/>
      <c r="G84" s="11"/>
      <c r="H84" s="81"/>
      <c r="I84" s="11"/>
      <c r="J84" s="11"/>
      <c r="K84" s="11"/>
      <c r="L84" s="16"/>
      <c r="M84" s="11"/>
      <c r="N84" s="16"/>
      <c r="O84" s="16"/>
      <c r="P84" s="81"/>
      <c r="Q84" s="81"/>
      <c r="R84" s="16"/>
      <c r="S84" s="81"/>
      <c r="T84" s="81"/>
      <c r="U84" s="16"/>
      <c r="V84" s="33"/>
      <c r="W84" s="100"/>
    </row>
    <row r="85" spans="4:23" ht="15" x14ac:dyDescent="0.2">
      <c r="D85" s="5"/>
      <c r="E85" s="16"/>
      <c r="F85" s="79"/>
      <c r="G85" s="11"/>
      <c r="H85" s="81"/>
      <c r="I85" s="11"/>
      <c r="J85" s="11"/>
      <c r="K85" s="11"/>
      <c r="L85" s="16"/>
      <c r="M85" s="11"/>
      <c r="N85" s="16"/>
      <c r="O85" s="16"/>
      <c r="P85" s="81"/>
      <c r="Q85" s="81"/>
      <c r="R85" s="16"/>
      <c r="S85" s="81"/>
      <c r="T85" s="81"/>
      <c r="U85" s="16"/>
      <c r="V85" s="33"/>
      <c r="W85" s="100"/>
    </row>
    <row r="86" spans="4:23" ht="15" x14ac:dyDescent="0.2">
      <c r="D86" s="5"/>
      <c r="E86" s="16"/>
      <c r="F86" s="79"/>
      <c r="G86" s="11"/>
      <c r="H86" s="81"/>
      <c r="I86" s="11"/>
      <c r="J86" s="11"/>
      <c r="K86" s="11"/>
      <c r="L86" s="16"/>
      <c r="M86" s="11"/>
      <c r="N86" s="16"/>
      <c r="O86" s="16"/>
      <c r="P86" s="81"/>
      <c r="Q86" s="81"/>
      <c r="R86" s="16"/>
      <c r="S86" s="81"/>
      <c r="T86" s="81"/>
      <c r="U86" s="16"/>
      <c r="V86" s="33"/>
      <c r="W86" s="100"/>
    </row>
    <row r="87" spans="4:23" ht="15" x14ac:dyDescent="0.2">
      <c r="D87" s="5"/>
      <c r="E87" s="16"/>
      <c r="F87" s="79"/>
      <c r="G87" s="11"/>
      <c r="H87" s="81"/>
      <c r="I87" s="11"/>
      <c r="J87" s="11"/>
      <c r="K87" s="11"/>
      <c r="L87" s="16"/>
      <c r="M87" s="11"/>
      <c r="N87" s="16"/>
      <c r="O87" s="16"/>
      <c r="P87" s="81"/>
      <c r="Q87" s="81"/>
      <c r="R87" s="16"/>
      <c r="S87" s="81"/>
      <c r="T87" s="81"/>
      <c r="V87" s="33"/>
      <c r="W87" s="100"/>
    </row>
    <row r="88" spans="4:23" ht="15" x14ac:dyDescent="0.2">
      <c r="D88" s="5"/>
      <c r="E88" s="16"/>
      <c r="F88" s="79"/>
      <c r="G88" s="11"/>
      <c r="H88" s="81"/>
      <c r="I88" s="11"/>
      <c r="J88" s="11"/>
      <c r="K88" s="11"/>
      <c r="L88" s="16"/>
      <c r="M88" s="11"/>
      <c r="N88" s="16"/>
      <c r="O88" s="16"/>
      <c r="P88" s="81"/>
      <c r="Q88" s="81"/>
      <c r="R88" s="16"/>
      <c r="S88" s="81"/>
      <c r="T88" s="81"/>
      <c r="V88" s="33"/>
      <c r="W88" s="100"/>
    </row>
    <row r="89" spans="4:23" ht="15" x14ac:dyDescent="0.2">
      <c r="D89" s="5"/>
      <c r="E89" s="16"/>
      <c r="F89" s="79"/>
      <c r="G89" s="11"/>
      <c r="H89" s="81"/>
      <c r="I89" s="11"/>
      <c r="J89" s="11"/>
      <c r="K89" s="11"/>
      <c r="L89" s="16"/>
      <c r="M89" s="11"/>
      <c r="N89" s="16"/>
      <c r="O89" s="16"/>
      <c r="P89" s="81"/>
      <c r="Q89" s="81"/>
      <c r="R89" s="16"/>
      <c r="S89" s="81"/>
      <c r="T89" s="81"/>
      <c r="V89" s="33"/>
      <c r="W89" s="99"/>
    </row>
    <row r="90" spans="4:23" ht="15" x14ac:dyDescent="0.2">
      <c r="D90" s="5"/>
      <c r="E90" s="16"/>
      <c r="F90" s="79"/>
      <c r="G90" s="11"/>
      <c r="H90" s="81"/>
      <c r="I90" s="11"/>
      <c r="J90" s="11"/>
      <c r="K90" s="11"/>
      <c r="L90" s="16"/>
      <c r="M90" s="11"/>
      <c r="N90" s="16"/>
      <c r="O90" s="16"/>
      <c r="P90" s="81"/>
      <c r="Q90" s="81"/>
      <c r="R90" s="16"/>
      <c r="S90" s="81"/>
      <c r="T90" s="81"/>
      <c r="V90" s="33"/>
      <c r="W90" s="100"/>
    </row>
    <row r="91" spans="4:23" ht="15" x14ac:dyDescent="0.2">
      <c r="D91" s="5"/>
      <c r="E91" s="16"/>
      <c r="F91" s="79"/>
      <c r="G91" s="11"/>
      <c r="H91" s="81"/>
      <c r="I91" s="11"/>
      <c r="J91" s="11"/>
      <c r="K91" s="11"/>
      <c r="L91" s="16"/>
      <c r="M91" s="11"/>
      <c r="N91" s="16"/>
      <c r="O91" s="16"/>
      <c r="P91" s="81"/>
      <c r="Q91" s="81"/>
      <c r="R91" s="16"/>
      <c r="S91" s="81"/>
      <c r="T91" s="81"/>
      <c r="V91" s="33"/>
      <c r="W91" s="100"/>
    </row>
    <row r="92" spans="4:23" ht="15" x14ac:dyDescent="0.2">
      <c r="D92" s="5"/>
      <c r="E92" s="16"/>
      <c r="F92" s="79"/>
      <c r="G92" s="11"/>
      <c r="H92" s="81"/>
      <c r="I92" s="11"/>
      <c r="J92" s="11"/>
      <c r="K92" s="11"/>
      <c r="L92" s="16"/>
      <c r="M92" s="11"/>
      <c r="N92" s="16"/>
      <c r="O92" s="16"/>
      <c r="P92" s="81"/>
      <c r="Q92" s="81"/>
      <c r="R92" s="16"/>
      <c r="S92" s="81"/>
      <c r="T92" s="81"/>
      <c r="V92" s="33"/>
      <c r="W92" s="100"/>
    </row>
    <row r="93" spans="4:23" ht="15" x14ac:dyDescent="0.2">
      <c r="D93" s="5"/>
      <c r="E93" s="16"/>
      <c r="F93" s="79"/>
      <c r="G93" s="11"/>
      <c r="H93" s="81"/>
      <c r="I93" s="11"/>
      <c r="J93" s="11"/>
      <c r="K93" s="11"/>
      <c r="L93" s="16"/>
      <c r="M93" s="11"/>
      <c r="N93" s="16"/>
      <c r="O93" s="16"/>
      <c r="P93" s="81"/>
      <c r="Q93" s="81"/>
      <c r="R93" s="16"/>
      <c r="S93" s="81"/>
      <c r="T93" s="81"/>
      <c r="V93" s="33"/>
      <c r="W93" s="100"/>
    </row>
    <row r="94" spans="4:23" ht="15" x14ac:dyDescent="0.2">
      <c r="D94" s="5"/>
      <c r="E94" s="16"/>
      <c r="F94" s="79"/>
      <c r="G94" s="11"/>
      <c r="H94" s="81"/>
      <c r="I94" s="11"/>
      <c r="J94" s="11"/>
      <c r="K94" s="11"/>
      <c r="L94" s="16"/>
      <c r="M94" s="11"/>
      <c r="N94" s="16"/>
      <c r="O94" s="16"/>
      <c r="P94" s="81"/>
      <c r="Q94" s="81"/>
      <c r="R94" s="16"/>
      <c r="S94" s="81"/>
      <c r="T94" s="81"/>
      <c r="V94" s="33"/>
      <c r="W94" s="100"/>
    </row>
    <row r="95" spans="4:23" ht="15" x14ac:dyDescent="0.2">
      <c r="D95" s="5"/>
      <c r="E95" s="16"/>
      <c r="F95" s="79"/>
      <c r="G95" s="11"/>
      <c r="H95" s="81"/>
      <c r="I95" s="11"/>
      <c r="J95" s="11"/>
      <c r="K95" s="11"/>
      <c r="L95" s="16"/>
      <c r="M95" s="11"/>
      <c r="N95" s="16"/>
      <c r="O95" s="16"/>
      <c r="P95" s="81"/>
      <c r="Q95" s="81"/>
      <c r="R95" s="16"/>
      <c r="S95" s="81"/>
      <c r="T95" s="81"/>
      <c r="V95" s="33"/>
    </row>
    <row r="96" spans="4:23" ht="15" x14ac:dyDescent="0.2">
      <c r="D96" s="5"/>
      <c r="E96" s="16"/>
      <c r="F96" s="79"/>
      <c r="G96" s="11"/>
      <c r="H96" s="81"/>
      <c r="I96" s="11"/>
      <c r="J96" s="11"/>
      <c r="K96" s="11"/>
      <c r="L96" s="16"/>
      <c r="M96" s="11"/>
      <c r="N96" s="16"/>
      <c r="O96" s="16"/>
      <c r="P96" s="81"/>
      <c r="Q96" s="81"/>
      <c r="R96" s="16"/>
      <c r="S96" s="81"/>
      <c r="T96" s="81"/>
      <c r="V96" s="33"/>
    </row>
    <row r="97" spans="5:20" ht="15.75" x14ac:dyDescent="0.2">
      <c r="E97" s="16"/>
      <c r="F97" s="16"/>
      <c r="G97" s="16"/>
      <c r="H97" s="84"/>
      <c r="I97" s="16"/>
      <c r="J97" s="11"/>
      <c r="K97" s="11"/>
      <c r="L97" s="11"/>
      <c r="M97" s="21"/>
      <c r="N97" s="21"/>
      <c r="O97" s="21"/>
      <c r="P97" s="21"/>
      <c r="Q97" s="22"/>
      <c r="R97" s="11"/>
      <c r="S97" s="11"/>
      <c r="T97" s="11"/>
    </row>
    <row r="98" spans="5:20" ht="15.75" x14ac:dyDescent="0.2">
      <c r="E98" s="16"/>
      <c r="F98" s="16"/>
      <c r="G98" s="16"/>
      <c r="H98" s="84"/>
      <c r="I98" s="16"/>
      <c r="J98" s="11"/>
      <c r="K98" s="11"/>
      <c r="L98" s="11"/>
      <c r="M98" s="21"/>
      <c r="N98" s="21"/>
      <c r="O98" s="21"/>
      <c r="P98" s="21"/>
      <c r="Q98" s="22"/>
      <c r="R98" s="11"/>
      <c r="S98" s="11"/>
      <c r="T98" s="11"/>
    </row>
    <row r="99" spans="5:20" ht="15.75" x14ac:dyDescent="0.2">
      <c r="E99" s="16"/>
      <c r="F99" s="16"/>
      <c r="G99" s="16"/>
      <c r="H99" s="84"/>
      <c r="I99" s="16"/>
      <c r="J99" s="11"/>
      <c r="K99" s="11"/>
      <c r="L99" s="11"/>
      <c r="M99" s="21"/>
      <c r="N99" s="21"/>
      <c r="O99" s="21"/>
      <c r="P99" s="21"/>
      <c r="Q99" s="22"/>
      <c r="R99" s="11"/>
      <c r="S99" s="11"/>
      <c r="T99" s="11"/>
    </row>
    <row r="100" spans="5:20" x14ac:dyDescent="0.2">
      <c r="E100" s="16"/>
      <c r="F100" s="16"/>
      <c r="G100" s="16"/>
      <c r="H100" s="84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</row>
  </sheetData>
  <mergeCells count="12">
    <mergeCell ref="E2:E16"/>
    <mergeCell ref="AB2:AC2"/>
    <mergeCell ref="AR2:AS2"/>
    <mergeCell ref="M3:O3"/>
    <mergeCell ref="U5:U21"/>
    <mergeCell ref="M2:V2"/>
    <mergeCell ref="X2:X22"/>
    <mergeCell ref="Y2:Y3"/>
    <mergeCell ref="Z2:AA2"/>
    <mergeCell ref="B20:B21"/>
    <mergeCell ref="G2:K2"/>
    <mergeCell ref="X39:Y39"/>
  </mergeCells>
  <dataValidations count="5">
    <dataValidation type="list" allowBlank="1" showInputMessage="1" showErrorMessage="1" sqref="C4" xr:uid="{59C2E2F8-3004-4D20-B12D-65E576AE785A}">
      <formula1>"GVHP, HVHP"</formula1>
    </dataValidation>
    <dataValidation type="list" allowBlank="1" showInputMessage="1" showErrorMessage="1" sqref="C7" xr:uid="{B0F214AD-0CA9-41AF-8A86-C93C1E3BC62F}">
      <formula1>"40, 60, 80"</formula1>
    </dataValidation>
    <dataValidation type="list" allowBlank="1" showInputMessage="1" showErrorMessage="1" sqref="C22" xr:uid="{4724CBB1-806C-4916-AC58-813243D542C9}">
      <formula1>"35, 50, 65"</formula1>
    </dataValidation>
    <dataValidation type="list" allowBlank="1" showInputMessage="1" showErrorMessage="1" sqref="C24" xr:uid="{B5903295-FC95-41A7-AB66-3AF483412642}">
      <formula1>"2000, 2500, 2750, 3000, 4000"</formula1>
    </dataValidation>
    <dataValidation type="list" allowBlank="1" showInputMessage="1" showErrorMessage="1" sqref="C5" xr:uid="{57D911E9-F75A-4EA4-AB22-53FA361F3578}">
      <formula1>"0.00434"</formula1>
    </dataValidation>
  </dataValidations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54DEFD-1C1D-4980-A5AD-C8218FA0D3BA}">
  <dimension ref="A1"/>
  <sheetViews>
    <sheetView zoomScale="130" zoomScaleNormal="130" workbookViewId="0">
      <selection activeCell="G21" sqref="G21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GVHP data (0,22)</vt:lpstr>
      <vt:lpstr>HVHP data (0,45)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Abdul Azeez Ismail</dc:creator>
  <cp:lastModifiedBy>Abdul Azeez</cp:lastModifiedBy>
  <dcterms:created xsi:type="dcterms:W3CDTF">2021-03-16T16:38:26Z</dcterms:created>
  <dcterms:modified xsi:type="dcterms:W3CDTF">2022-02-12T12:34:59Z</dcterms:modified>
</cp:coreProperties>
</file>